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585" windowWidth="14805" windowHeight="7530"/>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calcPr calcId="145621"/>
</workbook>
</file>

<file path=xl/calcChain.xml><?xml version="1.0" encoding="utf-8"?>
<calcChain xmlns="http://schemas.openxmlformats.org/spreadsheetml/2006/main">
  <c r="H15" i="3" l="1"/>
  <c r="H12" i="2"/>
  <c r="H17" i="3" l="1"/>
  <c r="H18" i="2"/>
  <c r="H21" i="11" l="1"/>
  <c r="H17" i="11"/>
  <c r="H19" i="11"/>
  <c r="H15" i="11"/>
  <c r="H13" i="11"/>
  <c r="H11" i="11"/>
  <c r="H13" i="10"/>
  <c r="H11" i="10"/>
  <c r="D8" i="10" s="1"/>
  <c r="H19" i="9"/>
  <c r="H17" i="9"/>
  <c r="H15" i="9"/>
  <c r="H13" i="9"/>
  <c r="H11" i="9"/>
  <c r="H17" i="8"/>
  <c r="H15" i="8"/>
  <c r="H13" i="8"/>
  <c r="H11" i="8"/>
  <c r="D8" i="8" s="1"/>
  <c r="H17" i="7"/>
  <c r="H15" i="7"/>
  <c r="H13" i="7"/>
  <c r="H11" i="7"/>
  <c r="D8" i="7" s="1"/>
  <c r="H17" i="6"/>
  <c r="H19" i="6"/>
  <c r="H15" i="6"/>
  <c r="H13" i="6"/>
  <c r="H11" i="6"/>
  <c r="H15" i="5"/>
  <c r="H13" i="5"/>
  <c r="H11" i="5"/>
  <c r="D8" i="5" s="1"/>
  <c r="H19" i="4"/>
  <c r="H21" i="4"/>
  <c r="H17" i="4"/>
  <c r="H15" i="4"/>
  <c r="H13" i="4"/>
  <c r="H11" i="4"/>
  <c r="H13" i="3"/>
  <c r="H11" i="3"/>
  <c r="D8" i="3" s="1"/>
  <c r="H16" i="2"/>
  <c r="H14" i="2"/>
  <c r="D9" i="2" s="1"/>
  <c r="D8" i="4" l="1"/>
  <c r="D8" i="9"/>
  <c r="D8" i="6"/>
  <c r="D8" i="11"/>
  <c r="H13" i="1"/>
  <c r="H15" i="1"/>
  <c r="H17" i="1"/>
  <c r="H11" i="1"/>
  <c r="D8" i="1" l="1"/>
</calcChain>
</file>

<file path=xl/sharedStrings.xml><?xml version="1.0" encoding="utf-8"?>
<sst xmlns="http://schemas.openxmlformats.org/spreadsheetml/2006/main" count="296" uniqueCount="149">
  <si>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</si>
  <si>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</si>
  <si>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</si>
  <si>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</si>
  <si>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</si>
  <si>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</si>
  <si>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</si>
  <si>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</si>
  <si>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</si>
  <si>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</si>
  <si>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</si>
  <si>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</si>
  <si>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</si>
  <si>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</si>
  <si>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</si>
  <si>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</si>
  <si>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 xml:space="preserve">2022 yılı sonuna kadar özellikle organik tarım, turizm ve madencilik potansiyelinin değerlendirilebilmesi için ön lisans /
lisans bölüm / program ve öğrenci sayısını %20 artırmak </t>
  </si>
  <si>
    <t>A1</t>
  </si>
  <si>
    <t>H1.1</t>
  </si>
  <si>
    <t>H1.1 Performansı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</si>
  <si>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</si>
  <si>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</si>
  <si>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</si>
  <si>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Öğrenci İşleri Daire Başkanlığı</t>
  </si>
  <si>
    <t>PG1.1.4: 
Organik Tarım, Turizm ve
Madencilik Dışındaki Ön Lisans ve
Lisans Bölüm/Program Sayısı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</si>
  <si>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</si>
  <si>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</si>
  <si>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</si>
  <si>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</si>
  <si>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</si>
  <si>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</si>
  <si>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</si>
  <si>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</si>
  <si>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</si>
  <si>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</si>
  <si>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</si>
  <si>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</si>
  <si>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</si>
  <si>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</si>
  <si>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</si>
  <si>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</si>
  <si>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</si>
  <si>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</si>
  <si>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</si>
  <si>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</si>
  <si>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</si>
  <si>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</si>
  <si>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</si>
  <si>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</si>
  <si>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</si>
  <si>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</si>
  <si>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</si>
  <si>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</si>
  <si>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</si>
  <si>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</si>
  <si>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</si>
  <si>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PG2.3.5: 
Lisansüstü Uzaktan Eğitimle Verilen
Program Sayısı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</si>
  <si>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</si>
  <si>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</si>
  <si>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</si>
  <si>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</si>
  <si>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</si>
  <si>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</si>
  <si>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</si>
  <si>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</si>
  <si>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</si>
  <si>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PG3.1.4: 
Üniversitemiz Tarafından
Gerçekleştirilen Sosyal, Kültürel,
Turistik, Sportif ve Rekreasyonel
Etkinlikler (Sergi, Gösterim, Söyleşi,
Konser, Dinleti Vb.)</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</si>
  <si>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</si>
  <si>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</si>
  <si>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</si>
  <si>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</si>
  <si>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</si>
  <si>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</si>
  <si>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</si>
  <si>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</si>
  <si>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</si>
  <si>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</si>
  <si>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</si>
  <si>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</si>
  <si>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</si>
  <si>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PG4.1.2: 
Kurum İçi Yapılan Hizmet İçi
Eğitim Sayısı</t>
  </si>
  <si>
    <t>PG4.1.3: 
Basılı ve Görsel Medyadaki Yayın
Sayısı</t>
  </si>
  <si>
    <t>PG4.1.4: 
Yabancı Uyruklu Personel Sayısı</t>
  </si>
  <si>
    <t>PG4.1.1: 
Üniversitemiz Tarafından
Ödüllendirilen Öğrenci ve Personel
Sayısı</t>
  </si>
  <si>
    <t>PG4.1.5: 
Mezun Takip Sistemine Kayıtlı
Mezun Sayısı</t>
  </si>
  <si>
    <t>H4.2</t>
  </si>
  <si>
    <t>Öğrencilerin kültür spor ve diğer aktiviteleri ile beslenme vb. hizmetlerini %20 arttırmak</t>
  </si>
  <si>
    <t>H4.2 Performansı</t>
  </si>
  <si>
    <t>Sağlık Kültür ve Spor Daire Başkanlığı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</si>
  <si>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</si>
  <si>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</si>
  <si>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</si>
  <si>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</si>
  <si>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</si>
  <si>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</si>
  <si>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</si>
  <si>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</si>
  <si>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</si>
  <si>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</si>
  <si>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</si>
  <si>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 xml:space="preserve">  YÖK Başkanlığına gönderilen Bölüm Açma tekliflerinin bir kısmının kabul görmemesi ve öğrencisi 10'un altına düşen bölüm/programların kapatılması nedeniyle gerçekleşme hedeflenen rakamın altında olmuştur. 2018-2019 eğitim öğretim döneminde yeni bölüm veya bölümlerin açılacağı düşünülmektedir</t>
  </si>
  <si>
    <t xml:space="preserve"> Burada hedeflenen sayı yakalanmış olup, hedefte herhangi bir sapma yaşanmamıştır.</t>
  </si>
  <si>
    <t>Birimlerin belirlediği kontenjanlar dahilinde hedeflenen öğrenci sayısı, mezunlar da dikkate alındığında hemen hemen gerçekleşmiştir.  2018-2019 eğitim öğretim döneminde yeni bölüm veya bölümlerin açılmasıyla birlikte öğrenci sayısı hedeflenenin üzerine çıkacaktır.</t>
  </si>
  <si>
    <t xml:space="preserve">     Yüksek Lisans bölüm/program ihtiyacının planlanandan daha fazla olması nedeniyle  gerçekleşme hedefin üzerinde olmuştur. </t>
  </si>
  <si>
    <t xml:space="preserve">     Yüksek Lisans öğrenci talebi, planlanandan daha fazla olması nedeniyle  gerçekleşme hedefin üzerinde olmuştur. </t>
  </si>
  <si>
    <t xml:space="preserve"> Doktora bölüm/program ihtiyacının planlanandan daha fazla olması nedeniyle  gerçekleşme hedefin üzerinde olmuştur. </t>
  </si>
  <si>
    <t xml:space="preserve">     Doktora öğrenci talebi, planlanandan daha fazla olması nedeniyle  gerçekleşme hedefin üzerinde olmuştur. </t>
  </si>
  <si>
    <t>Mezunların bu portala gösterdikleri yoğun ilgi nedeniyle gerçekleşme hedefin üzerinde oluşmuştur.</t>
  </si>
  <si>
    <t xml:space="preserve"> Dijital yayın sayımız her yıl ULAKBİM EKUAL tarafından da ücretsiz olarak geliştirildiğinden, Dijital Yayın Sayısı hedefin üzerinde gerçekleştirilmiştir.</t>
  </si>
  <si>
    <t>Kaynak sayısının artması ve çeşitliliğin geliştirilmesi ile ödünç alma/verme kapasitesi doğru orantılı olarak artacağı öngörülmektedir.</t>
  </si>
  <si>
    <t>Proje süreleri genellikle 6 ay ve 12 ay süreli olup yürütücülerimiz proje sonuç raporlarını yıl sonu itibariyle tamamlamaktadırlar. Dolayısıyla yıl sonu itibariyle hedeflerimizin gerçekleştirileceği tahmin edilmektedir</t>
  </si>
  <si>
    <t>Proje süreleri genellikle 6 ay ve 12 ay süreli olup yürütücülerimiz proje sonuç raporlarını yıl sonu itibariyle tamamlamaktadırlar. Yıl sonu itibariyle proje sayısı, hedefimizin üzerinde gerçekleşeceği tahmin edilmektedir</t>
  </si>
  <si>
    <t xml:space="preserve">   Yasa gereği dolu kadro sayısının % 2'si kadar atama yapıldığından, yabancı uyruklu personel Sayısı 12 olarak gerçekleşmiştir.</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</si>
  <si>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</si>
  <si>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PG2.1.1: 
SCI, SCI-Expanded, SSCI ve AHCI
Endekslerinde Taranan Dergi Sayısı
(Wos'da İndekslenen Gümüşhane
Üniversitesi Adresli Yayın Sayısı)</t>
  </si>
  <si>
    <t xml:space="preserve"> 2018 yılında ikinci altı aylık dönemde Sempozyum Kongre, Çalıştaylar gerçekleştirileştirilecektir. Ancak planlanan  gösterge değerine ulaşılamayacaktır.</t>
  </si>
  <si>
    <t xml:space="preserve"> İlgili alanlara öğrenci talebi yeteri kadar olmamıştır. Turizm Fakültesi Bünyesinde Turizm Rehberliği bölümü açılmış olup henüz öğrenci almadığından pasif durumdadır. Bu alanlarda 2018-2019 eğitim öğretim döneminde yeni bölüm veya bölümlerin açılacağı ve pasif olan bölümlere de öğrenci alımı yapılacağından hedefin yakalanacağı düşünülmektedir.</t>
  </si>
  <si>
    <t xml:space="preserve"> İlgili alanlara öğrenci talebi yeteri kadar olmamıştır. Bu alanlarda 2018-2019 eğitim öğretim döneminde yeni bölüm veya bölümlerin açılacağı düşünülmektedir.</t>
  </si>
  <si>
    <t>2017-2018 eğitim-öğretim dönemi dikkate alınmıştır. Sonraki yıllarda gönderilecek öğrencilere uygulanacak kriterler değiştirilerek yabancı dil barajı yükseltilecektir.Gelen öğrenci olması için anlaşmalı kurumlar ile elektronik ortamda yazışmalar yapılmış ve bazı kurumlar ziyaret edilmiştir.</t>
  </si>
  <si>
    <t>Bu alanda öğrencilerin sadece sertifika almaları nedeniyle yeteri kadar başvuru olmamıştır.  2018-2019 eğitim öğretim döneminde kurum içi tanıtım, bilgilendirme  ve teşviklerle yandal yapan öğrenci sayısında artış olacağı tahmin edilmektedir.</t>
  </si>
  <si>
    <t>Yayın teşviği ve yayın yapma süreçlerinin desteklenmesi gerekmektedir. Yayın yapanlara teşvik verilmeli  ve yayın yapmak isteyen kişilere akademik makale yazım desteği sağlanmalıdır.</t>
  </si>
  <si>
    <t>Marka, Patent, Faydalı Model, Endüstriyel Tasarım ve Coğrafi İşaretler Başvuru maliyetlerinin karşılanmasında üniversitemizin desteğinin arttırılması sağlanarak hedefin yakalanması sağlanmalıdır.</t>
  </si>
  <si>
    <t xml:space="preserve">YÖK'e yapılan program açma talepleri kabul edilmediğinden lisansüstü eğitim veren herhangi bir programımız bulunmamaktadır.   </t>
  </si>
  <si>
    <t xml:space="preserve">  Kütüphanemizin yeni hizmet binasına taşınması ile kapasitenin artması, müreffeh ders çalışma ortamlarının sunulmuş  olması, ilgi ve talebi artırdığından kütüphaneden yararlanan kişi sayısı hedefin üzerinde gerçekleşmiştir.</t>
  </si>
  <si>
    <t>Genellikle Hizmet İçi Eğitimler yıl sonuna doğru yapılmakta olduğundan, hedefimizi gerçekleştireceğimizi düşünmekteyiz.</t>
  </si>
  <si>
    <t>Haziran sonu itibariyle Basılı ve Görsel Medyadaki Yayın Sayısı 3.627 olarak gerçekleşmiş olup yıl sonu hedefimizi gerçekleştireceğimizi düşünmekteyiz.</t>
  </si>
  <si>
    <t>İkinci altı aylık dönemde hedeflenen rakamın geçileceği tahmin edilmektedir.</t>
  </si>
  <si>
    <t xml:space="preserve"> 2017-2018 eğitim-öğretim dönemi dikkate alınmıştır. Sonraki dönemlerde gönderilen ve gelen personel sayısının yükselmesi için ulusal ajanstan kontenjanı artırmaları için talepte bulunulmuştur.</t>
  </si>
  <si>
    <t>Yeni yapılan mevzuat düzenlemesiyle akademik teşvik ve ilerlemede kapsamında ulusal yayınlara verilen puanların çok düşük olmasından dolayı hedefe ulaşılamayacağı öngörülmektedir.</t>
  </si>
  <si>
    <t>Akademik yükselmedeki kriterlerin tam olarak netleşmemesi ve dergilerde yayın süreçlerindeki gecikmeler  nedeniyle hedefe ulaşılamayacağı öngörülmektedir.</t>
  </si>
  <si>
    <t>Yeni yapılan mevzuat düzenlmesiyle akademik teşvik ve ilerlemede kapsamında ulusal bildirilere verilen puanların çok düşük olmasından ya da hiç puan verilmemesinden dolayı hedefe ulaşılamayacağı öngörülmektedir. Ayrıca akademik teşvik ve ilerlemede kapsamında ulusal bildirilere verilen puanların yüksek olmaması,  ulusal kongrelerin büyük bir kısmının tür itibariyle uluslararası nitelik kazanmasına da yol açmıştır.</t>
  </si>
  <si>
    <t xml:space="preserve"> Akademik teşvik ve ilerlemede kapsamında ulusal bildirilere verilen puanların yüksek olmaması,  ulusal kongrelerin büyük bir kısmının tür itibariyle uluslararası nitelik kazanmasını sağlamış olup bildiri sayısının yıl sonu itibariyle hedefin üzerinde gerçeklekleşeceği öngörülmektedir.</t>
  </si>
  <si>
    <t>Atıf sayısı çok fazla gerçekleştiği için, hedeflenen rakamın üzerine çıkılacağı tahmin edilmektedir.</t>
  </si>
  <si>
    <t xml:space="preserve">GÜBAP Komisyonu ve proje destek ofisi tarafından ekim, kasım ayı içerisinde yapılacak proje hazırlama eğitimleriyle projelere olan talebin ve kalitesinin arttırılması planlanmaktadır. </t>
  </si>
  <si>
    <t>Tübitak tarafından sekiz tane proje desteklenmektedir. 1 adet proje başvuru aşamasındadır.</t>
  </si>
  <si>
    <t xml:space="preserve"> Yoğun çalışma tamposu ile hedef gerçekleştirilmiş olup yıl sonuna kadar daha fazla basılı yayın ile hizmet vermeyi amaçlamaktayız.</t>
  </si>
  <si>
    <t xml:space="preserve">Üniversite yönetimi tarafından Panel, Konferans ve Seminerlerin maddi olarak teşvik edilmesi ile hedeflenen rakama ulaşılma imkanı bulunmaktadır. </t>
  </si>
  <si>
    <t xml:space="preserve">Hedeflere ulaşılabilmesi için yönetim tarafından faaliyetlerin teşvik edilmesi gerekmektedir. </t>
  </si>
  <si>
    <t xml:space="preserve"> Hedefler kayıt yaptıran öğrenci sayısına göre belirlenmiştir. Ancak  öğrencilerin tatil dönemleri gözönüne alındığında ve kampüs içerisinde yemek hizmeti veren farklı mekanlar açıldığından gerçekleşme tahmini hedeflenenin altında  gerçekleşmiş olup yıl sonu itibariyle gerçekleşme tahmininin başarılacağı öngörülmektedir.</t>
  </si>
  <si>
    <t xml:space="preserve"> 27.09.2017 tarihli Yönetim Kurulu Kararı ve Sağlık Kültür Spor Daire Başkanlığının 24.10.2017 tarihli Rektörlük Makamı Oluruna istinaden 2018 yılı için Ücretsiz yemek bursundan yararlanan toplam öğrenci sayısı 456'dır. Gerçekleşme hedeflenenin üzerinde olmuştur.</t>
  </si>
  <si>
    <t xml:space="preserve">   Rehberlik ve Psikolojik hizmetlerden yararlanan kişi sayısı 43 olup yapılan toplam seans sayısı 137 olmaktadır. Hizmet verilen kişi sayısı hedefinin yakalanacağı öngörülmektedir.</t>
  </si>
  <si>
    <t>Öğretim Üyesi sayısının artmasıyla Öğretim Üyesi başına düşen öğreci sayısının azalmasını hedeflemekteyiz.</t>
  </si>
  <si>
    <t>Akagün Konağı ve İdari, Akademik birimler için mefruşat alımı, haberleşme cihazı ve temizlik makineleri alımı gerçekleştirilmiştir. Üniversitemizn ihtiyacı olan mal ve mazeme alımına devam edilecektir.  Bütçe kısıtları ve tasarrufu tedbirleri dolayısıyla ikinci dönemde hedefe ulaşılamayacaktır.</t>
  </si>
  <si>
    <t>Devam eden yapım işlerine ait hakediş raporlarının kabul edilmesi durumunda ödeme gerçekleştiğinden yıl sonuna doğru harcama daha fazla gerçekleşecektir.</t>
  </si>
  <si>
    <t>Birimimize gelen analizler ağırlıklı olarak proje kapsamında karşılanmaktadır. Projelerin gerçekleşme aşamasında yaşanan durumlar analizleri doğrudan etkilemektedir. Dolayısıyla aylık olarak rutin analiz sayısı hedefteki ortalamaya denk gelmemektedir. Kimi zaman az kimi zaman fazla analiz yapılabilmektedir. Bu bağlamda yıl sonu hedefine odaklanıldığından yıl sonu hedefi geçilmiş olup daha fazla artış gerçekleşecektir.</t>
  </si>
  <si>
    <t>Hedeflere ulaşılabilmesi için yönetim tarafından teşvik edilmesi gerekmektedir.</t>
  </si>
  <si>
    <t xml:space="preserve">Mezuniyet Törenimiz kapsamında öğrencilerimize; Fakülte düzeyinde 1. 2. ve 3. Yüksekokul düzeyinde 1. 2 . ve 3. Meslek Yüksekokulu düzeyinde 1. 2 . ve 3. olmak üzere toplam 9 adet ödül verilmiştir. </t>
  </si>
  <si>
    <t>Stratejik Plan Ön İzleme Raporu (2018 Altı Aylık)</t>
  </si>
  <si>
    <t>13.09.2018 tarih ve 299 sayılı Gümüşhane Üniversitesi Yönetim Kurulunda görüşülüp karara bağlanmıştır.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</si>
</sst>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theme="1"/>
      <name val="Calibri"/>
      <family val="2"/>
      <scheme val="minor"/>
    </font>
    <font>
      <sz val="11"/>
      <color theme="5"/>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1">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4" fontId="0" fillId="0" borderId="1" xfId="0" applyNumberFormat="1" applyBorder="1" applyAlignment="1">
      <alignment horizontal="center" vertical="center"/>
    </xf>
    <xf numFmtId="0" fontId="0" fillId="2" borderId="11" xfId="0" applyFill="1" applyBorder="1" applyAlignment="1">
      <alignment horizontal="left" vertical="center" wrapText="1"/>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3" fontId="2" fillId="2" borderId="1" xfId="0" applyNumberFormat="1" applyFont="1" applyFill="1" applyBorder="1" applyAlignment="1">
      <alignment horizontal="center" vertical="center"/>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1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3" fillId="0" borderId="0" xfId="0" applyFont="1" applyAlignment="1">
      <alignment vertical="center"/>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19"/>
  <sheetViews>
    <sheetView tabSelected="1" workbookViewId="0">
      <selection activeCell="C5" sqref="C5"/>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 min="10" max="10" width="9.85546875" bestFit="1" customWidth="1"/>
  </cols>
  <sheetData>
    <row r="2" spans="3:11" ht="24" customHeight="1" x14ac:dyDescent="0.25">
      <c r="C2" s="60" t="s">
        <v>148</v>
      </c>
    </row>
    <row r="4" spans="3:11" x14ac:dyDescent="0.25">
      <c r="C4" t="s">
        <v>147</v>
      </c>
    </row>
    <row r="6" spans="3:11" ht="15.75" thickBot="1" x14ac:dyDescent="0.3"/>
    <row r="7" spans="3:11" ht="48.75" customHeight="1" x14ac:dyDescent="0.25">
      <c r="C7" s="5" t="s">
        <v>17</v>
      </c>
      <c r="D7" s="26" t="s">
        <v>15</v>
      </c>
      <c r="E7" s="26"/>
      <c r="F7" s="26"/>
      <c r="G7" s="26"/>
      <c r="H7" s="27"/>
    </row>
    <row r="8" spans="3:11" ht="43.5" customHeight="1" x14ac:dyDescent="0.25">
      <c r="C8" s="6" t="s">
        <v>18</v>
      </c>
      <c r="D8" s="28" t="s">
        <v>16</v>
      </c>
      <c r="E8" s="29"/>
      <c r="F8" s="29"/>
      <c r="G8" s="29"/>
      <c r="H8" s="30"/>
    </row>
    <row r="9" spans="3:11" ht="35.25" customHeight="1" x14ac:dyDescent="0.25">
      <c r="C9" s="6" t="s">
        <v>19</v>
      </c>
      <c r="D9" s="31">
        <f>(H12*D12)+(H14*D14)+(H16*D16)+(H18*D18)</f>
        <v>-11.218021106405862</v>
      </c>
      <c r="E9" s="29"/>
      <c r="F9" s="29"/>
      <c r="G9" s="29"/>
      <c r="H9" s="30"/>
    </row>
    <row r="10" spans="3:11" ht="24" customHeight="1" x14ac:dyDescent="0.25">
      <c r="C10" s="6" t="s">
        <v>9</v>
      </c>
      <c r="D10" s="32" t="s">
        <v>23</v>
      </c>
      <c r="E10" s="29"/>
      <c r="F10" s="29"/>
      <c r="G10" s="29"/>
      <c r="H10" s="30"/>
      <c r="K10" s="3"/>
    </row>
    <row r="11" spans="3:11" ht="76.5" customHeight="1" x14ac:dyDescent="0.25">
      <c r="C11" s="7" t="s">
        <v>0</v>
      </c>
      <c r="D11" s="4" t="s">
        <v>1</v>
      </c>
      <c r="E11" s="1" t="s">
        <v>2</v>
      </c>
      <c r="F11" s="1" t="s">
        <v>3</v>
      </c>
      <c r="G11" s="1" t="s">
        <v>4</v>
      </c>
      <c r="H11" s="2" t="s">
        <v>5</v>
      </c>
      <c r="J11" s="21"/>
    </row>
    <row r="12" spans="3:11" ht="80.25" customHeight="1" x14ac:dyDescent="0.25">
      <c r="C12" s="8" t="s">
        <v>20</v>
      </c>
      <c r="D12" s="10">
        <v>0.25</v>
      </c>
      <c r="E12" s="11">
        <v>5</v>
      </c>
      <c r="F12" s="11">
        <v>6</v>
      </c>
      <c r="G12" s="11">
        <v>5</v>
      </c>
      <c r="H12" s="15">
        <f>(G12-E12)/(F12-E12)</f>
        <v>0</v>
      </c>
    </row>
    <row r="13" spans="3:11" ht="77.25" customHeight="1" thickBot="1" x14ac:dyDescent="0.3">
      <c r="C13" s="6" t="s">
        <v>10</v>
      </c>
      <c r="D13" s="23" t="s">
        <v>116</v>
      </c>
      <c r="E13" s="24"/>
      <c r="F13" s="24"/>
      <c r="G13" s="24"/>
      <c r="H13" s="25"/>
    </row>
    <row r="14" spans="3:11" ht="66" customHeight="1" x14ac:dyDescent="0.25">
      <c r="C14" s="17" t="s">
        <v>21</v>
      </c>
      <c r="D14" s="18">
        <v>0.25</v>
      </c>
      <c r="E14" s="19">
        <v>1321</v>
      </c>
      <c r="F14" s="19">
        <v>1350</v>
      </c>
      <c r="G14" s="19">
        <v>217</v>
      </c>
      <c r="H14" s="20">
        <f>(G14-E14)/(F14-E14)</f>
        <v>-38.068965517241381</v>
      </c>
    </row>
    <row r="15" spans="3:11" ht="38.25" customHeight="1" thickBot="1" x14ac:dyDescent="0.3">
      <c r="C15" s="6" t="s">
        <v>10</v>
      </c>
      <c r="D15" s="23" t="s">
        <v>117</v>
      </c>
      <c r="E15" s="24"/>
      <c r="F15" s="24"/>
      <c r="G15" s="24"/>
      <c r="H15" s="25"/>
    </row>
    <row r="16" spans="3:11" ht="60" x14ac:dyDescent="0.25">
      <c r="C16" s="8" t="s">
        <v>22</v>
      </c>
      <c r="D16" s="10">
        <v>0.25</v>
      </c>
      <c r="E16" s="11">
        <v>15987</v>
      </c>
      <c r="F16" s="11">
        <v>16500</v>
      </c>
      <c r="G16" s="11">
        <v>15746</v>
      </c>
      <c r="H16" s="15">
        <f t="shared" ref="H16" si="0">(G16-E16)/(F16-E16)</f>
        <v>-0.46978557504873292</v>
      </c>
      <c r="J16" s="13"/>
    </row>
    <row r="17" spans="3:8" ht="65.25" customHeight="1" thickBot="1" x14ac:dyDescent="0.3">
      <c r="C17" s="6" t="s">
        <v>10</v>
      </c>
      <c r="D17" s="23" t="s">
        <v>102</v>
      </c>
      <c r="E17" s="24"/>
      <c r="F17" s="24"/>
      <c r="G17" s="24"/>
      <c r="H17" s="25"/>
    </row>
    <row r="18" spans="3:8" ht="60" x14ac:dyDescent="0.25">
      <c r="C18" s="8" t="s">
        <v>24</v>
      </c>
      <c r="D18" s="10">
        <v>0.25</v>
      </c>
      <c r="E18" s="11">
        <v>132</v>
      </c>
      <c r="F18" s="11">
        <v>135</v>
      </c>
      <c r="G18" s="11">
        <v>113</v>
      </c>
      <c r="H18" s="15">
        <f>(G18-E18)/(F18-E18)</f>
        <v>-6.333333333333333</v>
      </c>
    </row>
    <row r="19" spans="3:8" ht="71.25" customHeight="1" thickBot="1" x14ac:dyDescent="0.3">
      <c r="C19" s="9" t="s">
        <v>10</v>
      </c>
      <c r="D19" s="23" t="s">
        <v>100</v>
      </c>
      <c r="E19" s="24"/>
      <c r="F19" s="24"/>
      <c r="G19" s="24"/>
      <c r="H19" s="25"/>
    </row>
  </sheetData>
  <mergeCells count="8">
    <mergeCell ref="D19:H19"/>
    <mergeCell ref="D13:H13"/>
    <mergeCell ref="D15:H15"/>
    <mergeCell ref="D17:H17"/>
    <mergeCell ref="D7:H7"/>
    <mergeCell ref="D8:H8"/>
    <mergeCell ref="D9:H9"/>
    <mergeCell ref="D10:H10"/>
  </mergeCells>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4"/>
  <sheetViews>
    <sheetView topLeftCell="B1" zoomScaleSheetLayoutView="90" workbookViewId="0">
      <selection activeCell="C7" sqref="C7"/>
    </sheetView>
  </sheetViews>
  <sheetFormatPr defaultRowHeight="15" x14ac:dyDescent="0.25"/>
  <cols>
    <col min="3" max="3" width="32.85546875" customWidth="1"/>
    <col min="4" max="8" width="15.85546875" customWidth="1"/>
  </cols>
  <sheetData>
    <row r="3" spans="3:11" x14ac:dyDescent="0.25">
      <c r="C3" t="s">
        <v>147</v>
      </c>
    </row>
    <row r="5" spans="3:11" ht="15.75" thickBot="1" x14ac:dyDescent="0.3"/>
    <row r="6" spans="3:11" ht="48.75" customHeight="1" x14ac:dyDescent="0.25">
      <c r="C6" s="5" t="s">
        <v>77</v>
      </c>
      <c r="D6" s="26" t="s">
        <v>15</v>
      </c>
      <c r="E6" s="26"/>
      <c r="F6" s="26"/>
      <c r="G6" s="26"/>
      <c r="H6" s="27"/>
    </row>
    <row r="7" spans="3:11" ht="42.75" customHeight="1" x14ac:dyDescent="0.25">
      <c r="C7" s="6" t="s">
        <v>85</v>
      </c>
      <c r="D7" s="28" t="s">
        <v>86</v>
      </c>
      <c r="E7" s="29"/>
      <c r="F7" s="29"/>
      <c r="G7" s="29"/>
      <c r="H7" s="30"/>
    </row>
    <row r="8" spans="3:11" ht="35.25" customHeight="1" x14ac:dyDescent="0.25">
      <c r="C8" s="6" t="s">
        <v>87</v>
      </c>
      <c r="D8" s="31">
        <f>(H11*D11)+(H13*D13)</f>
        <v>-2.6717055555555556</v>
      </c>
      <c r="E8" s="29"/>
      <c r="F8" s="29"/>
      <c r="G8" s="29"/>
      <c r="H8" s="30"/>
    </row>
    <row r="9" spans="3:11" ht="27" customHeight="1" x14ac:dyDescent="0.25">
      <c r="C9" s="6" t="s">
        <v>9</v>
      </c>
      <c r="D9" s="28" t="s">
        <v>88</v>
      </c>
      <c r="E9" s="29"/>
      <c r="F9" s="29"/>
      <c r="G9" s="29"/>
      <c r="H9" s="30"/>
      <c r="K9" s="3"/>
    </row>
    <row r="10" spans="3:11" ht="76.5" customHeight="1" x14ac:dyDescent="0.25">
      <c r="C10" s="7" t="s">
        <v>0</v>
      </c>
      <c r="D10" s="4" t="s">
        <v>1</v>
      </c>
      <c r="E10" s="1" t="s">
        <v>2</v>
      </c>
      <c r="F10" s="1" t="s">
        <v>3</v>
      </c>
      <c r="G10" s="1" t="s">
        <v>4</v>
      </c>
      <c r="H10" s="2" t="s">
        <v>5</v>
      </c>
    </row>
    <row r="11" spans="3:11" ht="45" x14ac:dyDescent="0.25">
      <c r="C11" s="8" t="s">
        <v>89</v>
      </c>
      <c r="D11" s="10">
        <v>0.35</v>
      </c>
      <c r="E11" s="11">
        <v>140000</v>
      </c>
      <c r="F11" s="11">
        <v>142000</v>
      </c>
      <c r="G11" s="11">
        <v>118022</v>
      </c>
      <c r="H11" s="15">
        <f>(G11-E11)/(F11-E11)</f>
        <v>-10.989000000000001</v>
      </c>
    </row>
    <row r="12" spans="3:11" ht="77.25" customHeight="1" thickBot="1" x14ac:dyDescent="0.3">
      <c r="C12" s="6" t="s">
        <v>10</v>
      </c>
      <c r="D12" s="23" t="s">
        <v>138</v>
      </c>
      <c r="E12" s="24"/>
      <c r="F12" s="24"/>
      <c r="G12" s="24"/>
      <c r="H12" s="25"/>
    </row>
    <row r="13" spans="3:11" ht="45" x14ac:dyDescent="0.25">
      <c r="C13" s="8" t="s">
        <v>90</v>
      </c>
      <c r="D13" s="10">
        <v>0.35</v>
      </c>
      <c r="E13" s="11">
        <v>305</v>
      </c>
      <c r="F13" s="11">
        <v>350</v>
      </c>
      <c r="G13" s="11">
        <v>456</v>
      </c>
      <c r="H13" s="15">
        <f>(G13-E13)/(F13-E13)</f>
        <v>3.3555555555555556</v>
      </c>
    </row>
    <row r="14" spans="3:11" ht="67.5" customHeight="1" thickBot="1" x14ac:dyDescent="0.3">
      <c r="C14" s="9" t="s">
        <v>10</v>
      </c>
      <c r="D14" s="23" t="s">
        <v>139</v>
      </c>
      <c r="E14" s="24"/>
      <c r="F14" s="24"/>
      <c r="G14" s="24"/>
      <c r="H14" s="25"/>
    </row>
  </sheetData>
  <mergeCells count="6">
    <mergeCell ref="D14:H14"/>
    <mergeCell ref="D6:H6"/>
    <mergeCell ref="D7:H7"/>
    <mergeCell ref="D8:H8"/>
    <mergeCell ref="D9:H9"/>
    <mergeCell ref="D12:H12"/>
  </mergeCell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22"/>
  <sheetViews>
    <sheetView workbookViewId="0">
      <selection activeCell="J9" sqref="J9"/>
    </sheetView>
  </sheetViews>
  <sheetFormatPr defaultRowHeight="15" x14ac:dyDescent="0.25"/>
  <cols>
    <col min="3" max="3" width="32.85546875" customWidth="1"/>
    <col min="4" max="8" width="15.85546875" customWidth="1"/>
  </cols>
  <sheetData>
    <row r="3" spans="3:11" x14ac:dyDescent="0.25">
      <c r="C3" t="s">
        <v>147</v>
      </c>
    </row>
    <row r="5" spans="3:11" ht="15.75" thickBot="1" x14ac:dyDescent="0.3"/>
    <row r="6" spans="3:11" ht="48.75" customHeight="1" x14ac:dyDescent="0.25">
      <c r="C6" s="5" t="s">
        <v>77</v>
      </c>
      <c r="D6" s="26" t="s">
        <v>15</v>
      </c>
      <c r="E6" s="26"/>
      <c r="F6" s="26"/>
      <c r="G6" s="26"/>
      <c r="H6" s="27"/>
    </row>
    <row r="7" spans="3:11" ht="42.75" customHeight="1" x14ac:dyDescent="0.25">
      <c r="C7" s="6" t="s">
        <v>92</v>
      </c>
      <c r="D7" s="28" t="s">
        <v>91</v>
      </c>
      <c r="E7" s="29"/>
      <c r="F7" s="29"/>
      <c r="G7" s="29"/>
      <c r="H7" s="30"/>
    </row>
    <row r="8" spans="3:11" ht="35.25" customHeight="1" x14ac:dyDescent="0.25">
      <c r="C8" s="6" t="s">
        <v>93</v>
      </c>
      <c r="D8" s="31">
        <f>(H11*D11)+(H13*D13)+(H15*D15)+(H17*D17)+(H19*D19)+(H21*D21)</f>
        <v>-20.706202457731827</v>
      </c>
      <c r="E8" s="29"/>
      <c r="F8" s="29"/>
      <c r="G8" s="29"/>
      <c r="H8" s="30"/>
    </row>
    <row r="9" spans="3:11" ht="27" customHeight="1" x14ac:dyDescent="0.25">
      <c r="C9" s="6" t="s">
        <v>9</v>
      </c>
      <c r="D9" s="28" t="s">
        <v>76</v>
      </c>
      <c r="E9" s="29"/>
      <c r="F9" s="29"/>
      <c r="G9" s="29"/>
      <c r="H9" s="30"/>
      <c r="K9" s="3"/>
    </row>
    <row r="10" spans="3:11" ht="76.5" customHeight="1" x14ac:dyDescent="0.25">
      <c r="C10" s="7" t="s">
        <v>0</v>
      </c>
      <c r="D10" s="4" t="s">
        <v>1</v>
      </c>
      <c r="E10" s="1" t="s">
        <v>2</v>
      </c>
      <c r="F10" s="1" t="s">
        <v>3</v>
      </c>
      <c r="G10" s="1" t="s">
        <v>4</v>
      </c>
      <c r="H10" s="2" t="s">
        <v>5</v>
      </c>
    </row>
    <row r="11" spans="3:11" ht="60" x14ac:dyDescent="0.25">
      <c r="C11" s="8" t="s">
        <v>96</v>
      </c>
      <c r="D11" s="10">
        <v>0.35</v>
      </c>
      <c r="E11" s="11">
        <v>420</v>
      </c>
      <c r="F11" s="11">
        <v>435</v>
      </c>
      <c r="G11" s="11">
        <v>197</v>
      </c>
      <c r="H11" s="15">
        <f>(G11-E11)/(F11-E11)</f>
        <v>-14.866666666666667</v>
      </c>
    </row>
    <row r="12" spans="3:11" ht="33.75" customHeight="1" x14ac:dyDescent="0.25">
      <c r="C12" s="6" t="s">
        <v>10</v>
      </c>
      <c r="D12" s="36" t="s">
        <v>126</v>
      </c>
      <c r="E12" s="37"/>
      <c r="F12" s="37"/>
      <c r="G12" s="37"/>
      <c r="H12" s="38"/>
    </row>
    <row r="13" spans="3:11" ht="45" x14ac:dyDescent="0.25">
      <c r="C13" s="8" t="s">
        <v>97</v>
      </c>
      <c r="D13" s="10">
        <v>0.2</v>
      </c>
      <c r="E13" s="11">
        <v>193</v>
      </c>
      <c r="F13" s="11">
        <v>200</v>
      </c>
      <c r="G13" s="11">
        <v>43</v>
      </c>
      <c r="H13" s="15">
        <f>(G13-E13)/(F13-E13)</f>
        <v>-21.428571428571427</v>
      </c>
    </row>
    <row r="14" spans="3:11" ht="49.5" customHeight="1" thickBot="1" x14ac:dyDescent="0.3">
      <c r="C14" s="6" t="s">
        <v>10</v>
      </c>
      <c r="D14" s="23" t="s">
        <v>140</v>
      </c>
      <c r="E14" s="24"/>
      <c r="F14" s="24"/>
      <c r="G14" s="24"/>
      <c r="H14" s="25"/>
    </row>
    <row r="15" spans="3:11" ht="60" x14ac:dyDescent="0.25">
      <c r="C15" s="8" t="s">
        <v>94</v>
      </c>
      <c r="D15" s="10">
        <v>0.1</v>
      </c>
      <c r="E15" s="11">
        <v>42.3</v>
      </c>
      <c r="F15" s="11">
        <v>41.3</v>
      </c>
      <c r="G15" s="11">
        <v>65</v>
      </c>
      <c r="H15" s="15">
        <f t="shared" ref="H15" si="0">(G15-E15)/(F15-E15)</f>
        <v>-22.700000000000003</v>
      </c>
      <c r="J15" s="13"/>
    </row>
    <row r="16" spans="3:11" ht="33" customHeight="1" x14ac:dyDescent="0.25">
      <c r="C16" s="6" t="s">
        <v>10</v>
      </c>
      <c r="D16" s="45" t="s">
        <v>141</v>
      </c>
      <c r="E16" s="46"/>
      <c r="F16" s="46"/>
      <c r="G16" s="46"/>
      <c r="H16" s="47"/>
    </row>
    <row r="17" spans="3:8" ht="75" x14ac:dyDescent="0.25">
      <c r="C17" s="8" t="s">
        <v>95</v>
      </c>
      <c r="D17" s="14">
        <v>0.1</v>
      </c>
      <c r="E17" s="11">
        <v>4312000</v>
      </c>
      <c r="F17" s="11">
        <v>4350000</v>
      </c>
      <c r="G17" s="11">
        <v>247072.94</v>
      </c>
      <c r="H17" s="15">
        <f t="shared" ref="H17" si="1">(G17-E17)/(F17-E17)</f>
        <v>-106.9717647368421</v>
      </c>
    </row>
    <row r="18" spans="3:8" ht="65.25" customHeight="1" x14ac:dyDescent="0.25">
      <c r="C18" s="6" t="s">
        <v>10</v>
      </c>
      <c r="D18" s="57" t="s">
        <v>142</v>
      </c>
      <c r="E18" s="58"/>
      <c r="F18" s="58"/>
      <c r="G18" s="58"/>
      <c r="H18" s="59"/>
    </row>
    <row r="19" spans="3:8" ht="60" x14ac:dyDescent="0.25">
      <c r="C19" s="8" t="s">
        <v>98</v>
      </c>
      <c r="D19" s="14">
        <v>0.1</v>
      </c>
      <c r="E19" s="11">
        <v>14000000</v>
      </c>
      <c r="F19" s="11">
        <v>11000000</v>
      </c>
      <c r="G19" s="11">
        <v>1999350.95</v>
      </c>
      <c r="H19" s="15">
        <f t="shared" ref="H19" si="2">(G19-E19)/(F19-E19)</f>
        <v>4.0002163500000005</v>
      </c>
    </row>
    <row r="20" spans="3:8" ht="33" customHeight="1" x14ac:dyDescent="0.25">
      <c r="C20" s="6" t="s">
        <v>10</v>
      </c>
      <c r="D20" s="45" t="s">
        <v>143</v>
      </c>
      <c r="E20" s="46"/>
      <c r="F20" s="46"/>
      <c r="G20" s="46"/>
      <c r="H20" s="47"/>
    </row>
    <row r="21" spans="3:8" ht="60" x14ac:dyDescent="0.25">
      <c r="C21" s="8" t="s">
        <v>99</v>
      </c>
      <c r="D21" s="14">
        <v>0.15</v>
      </c>
      <c r="E21" s="11">
        <v>74</v>
      </c>
      <c r="F21" s="11">
        <v>78</v>
      </c>
      <c r="G21" s="11">
        <v>110</v>
      </c>
      <c r="H21" s="15">
        <f t="shared" ref="H21" si="3">(G21-E21)/(F21-E21)</f>
        <v>9</v>
      </c>
    </row>
    <row r="22" spans="3:8" ht="76.5" customHeight="1" thickBot="1" x14ac:dyDescent="0.3">
      <c r="C22" s="9" t="s">
        <v>10</v>
      </c>
      <c r="D22" s="23" t="s">
        <v>144</v>
      </c>
      <c r="E22" s="24"/>
      <c r="F22" s="24"/>
      <c r="G22" s="24"/>
      <c r="H22" s="25"/>
    </row>
  </sheetData>
  <mergeCells count="10">
    <mergeCell ref="D16:H16"/>
    <mergeCell ref="D18:H18"/>
    <mergeCell ref="D20:H20"/>
    <mergeCell ref="D22:H22"/>
    <mergeCell ref="D6:H6"/>
    <mergeCell ref="D7:H7"/>
    <mergeCell ref="D8:H8"/>
    <mergeCell ref="D9:H9"/>
    <mergeCell ref="D12:H12"/>
    <mergeCell ref="D14:H14"/>
  </mergeCell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topLeftCell="B1" zoomScale="110" zoomScaleNormal="110" workbookViewId="0">
      <selection activeCell="C3" sqref="C3"/>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17</v>
      </c>
      <c r="D6" s="26" t="s">
        <v>15</v>
      </c>
      <c r="E6" s="26"/>
      <c r="F6" s="26"/>
      <c r="G6" s="26"/>
      <c r="H6" s="27"/>
    </row>
    <row r="7" spans="3:11" ht="43.5" customHeight="1" x14ac:dyDescent="0.25">
      <c r="C7" s="6" t="s">
        <v>30</v>
      </c>
      <c r="D7" s="28" t="s">
        <v>25</v>
      </c>
      <c r="E7" s="29"/>
      <c r="F7" s="29"/>
      <c r="G7" s="29"/>
      <c r="H7" s="30"/>
    </row>
    <row r="8" spans="3:11" ht="35.25" customHeight="1" x14ac:dyDescent="0.25">
      <c r="C8" s="6" t="s">
        <v>31</v>
      </c>
      <c r="D8" s="31">
        <f>(H11*D11)+(H13*D13)</f>
        <v>0.4</v>
      </c>
      <c r="E8" s="29"/>
      <c r="F8" s="29"/>
      <c r="G8" s="29"/>
      <c r="H8" s="30"/>
    </row>
    <row r="9" spans="3:11" ht="24" customHeight="1" x14ac:dyDescent="0.25">
      <c r="C9" s="6" t="s">
        <v>9</v>
      </c>
      <c r="D9" s="32" t="s">
        <v>23</v>
      </c>
      <c r="E9" s="29"/>
      <c r="F9" s="29"/>
      <c r="G9" s="29"/>
      <c r="H9" s="30"/>
      <c r="K9" s="3"/>
    </row>
    <row r="10" spans="3:11" ht="76.5" customHeight="1" x14ac:dyDescent="0.25">
      <c r="C10" s="7" t="s">
        <v>0</v>
      </c>
      <c r="D10" s="4" t="s">
        <v>1</v>
      </c>
      <c r="E10" s="1" t="s">
        <v>2</v>
      </c>
      <c r="F10" s="1" t="s">
        <v>3</v>
      </c>
      <c r="G10" s="1" t="s">
        <v>4</v>
      </c>
      <c r="H10" s="2" t="s">
        <v>5</v>
      </c>
    </row>
    <row r="11" spans="3:11" ht="45" x14ac:dyDescent="0.25">
      <c r="C11" s="8" t="s">
        <v>28</v>
      </c>
      <c r="D11" s="10">
        <v>0.25</v>
      </c>
      <c r="E11" s="11">
        <v>63</v>
      </c>
      <c r="F11" s="11">
        <v>68</v>
      </c>
      <c r="G11" s="11">
        <v>56</v>
      </c>
      <c r="H11" s="15">
        <f>(G11-E11)/(F11-E11)</f>
        <v>-1.4</v>
      </c>
    </row>
    <row r="12" spans="3:11" ht="70.5" customHeight="1" x14ac:dyDescent="0.25">
      <c r="C12" s="6" t="s">
        <v>10</v>
      </c>
      <c r="D12" s="33" t="s">
        <v>118</v>
      </c>
      <c r="E12" s="34"/>
      <c r="F12" s="34"/>
      <c r="G12" s="34"/>
      <c r="H12" s="35"/>
    </row>
    <row r="13" spans="3:11" ht="45" x14ac:dyDescent="0.25">
      <c r="C13" s="8" t="s">
        <v>29</v>
      </c>
      <c r="D13" s="10">
        <v>0.25</v>
      </c>
      <c r="E13" s="11">
        <v>4</v>
      </c>
      <c r="F13" s="11">
        <v>5</v>
      </c>
      <c r="G13" s="11">
        <v>7</v>
      </c>
      <c r="H13" s="15">
        <f>(G13-E13)/(F13-E13)</f>
        <v>3</v>
      </c>
    </row>
    <row r="14" spans="3:11" ht="52.5" customHeight="1" x14ac:dyDescent="0.25">
      <c r="C14" s="6" t="s">
        <v>10</v>
      </c>
      <c r="D14" s="33" t="s">
        <v>127</v>
      </c>
      <c r="E14" s="34"/>
      <c r="F14" s="34"/>
      <c r="G14" s="34"/>
      <c r="H14" s="35"/>
    </row>
    <row r="15" spans="3:11" ht="30" x14ac:dyDescent="0.25">
      <c r="C15" s="8" t="s">
        <v>26</v>
      </c>
      <c r="D15" s="10">
        <v>0.25</v>
      </c>
      <c r="E15" s="11">
        <v>75</v>
      </c>
      <c r="F15" s="11">
        <v>75</v>
      </c>
      <c r="G15" s="11">
        <v>113</v>
      </c>
      <c r="H15" s="15" t="e">
        <f>(G15-E15)/(F15-E15)</f>
        <v>#DIV/0!</v>
      </c>
      <c r="J15" s="13"/>
    </row>
    <row r="16" spans="3:11" ht="33" customHeight="1" x14ac:dyDescent="0.25">
      <c r="C16" s="6" t="s">
        <v>10</v>
      </c>
      <c r="D16" s="36" t="s">
        <v>101</v>
      </c>
      <c r="E16" s="37"/>
      <c r="F16" s="37"/>
      <c r="G16" s="37"/>
      <c r="H16" s="38"/>
    </row>
    <row r="17" spans="3:8" ht="30" x14ac:dyDescent="0.25">
      <c r="C17" s="8" t="s">
        <v>27</v>
      </c>
      <c r="D17" s="10">
        <v>0.25</v>
      </c>
      <c r="E17" s="11">
        <v>115</v>
      </c>
      <c r="F17" s="11">
        <v>115</v>
      </c>
      <c r="G17" s="19">
        <v>7</v>
      </c>
      <c r="H17" s="15" t="e">
        <f>(G17-E17)/(F17-E17)</f>
        <v>#DIV/0!</v>
      </c>
    </row>
    <row r="18" spans="3:8" ht="64.5" customHeight="1" thickBot="1" x14ac:dyDescent="0.3">
      <c r="C18" s="9" t="s">
        <v>10</v>
      </c>
      <c r="D18" s="23" t="s">
        <v>119</v>
      </c>
      <c r="E18" s="24"/>
      <c r="F18" s="24"/>
      <c r="G18" s="24"/>
      <c r="H18" s="25"/>
    </row>
  </sheetData>
  <mergeCells count="8">
    <mergeCell ref="D6:H6"/>
    <mergeCell ref="D7:H7"/>
    <mergeCell ref="D8:H8"/>
    <mergeCell ref="D9:H9"/>
    <mergeCell ref="D18:H18"/>
    <mergeCell ref="D12:H12"/>
    <mergeCell ref="D14:H14"/>
    <mergeCell ref="D16:H16"/>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22"/>
  <sheetViews>
    <sheetView workbookViewId="0">
      <selection activeCell="C3" sqref="C3"/>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11</v>
      </c>
      <c r="D6" s="26" t="s">
        <v>32</v>
      </c>
      <c r="E6" s="26"/>
      <c r="F6" s="26"/>
      <c r="G6" s="26"/>
      <c r="H6" s="27"/>
    </row>
    <row r="7" spans="3:11" ht="43.5" customHeight="1" x14ac:dyDescent="0.25">
      <c r="C7" s="6" t="s">
        <v>35</v>
      </c>
      <c r="D7" s="28" t="s">
        <v>33</v>
      </c>
      <c r="E7" s="29"/>
      <c r="F7" s="29"/>
      <c r="G7" s="29"/>
      <c r="H7" s="30"/>
    </row>
    <row r="8" spans="3:11" ht="35.25" customHeight="1" x14ac:dyDescent="0.25">
      <c r="C8" s="6" t="s">
        <v>36</v>
      </c>
      <c r="D8" s="31">
        <f>(H11*D11)+(H13*D13)+(H15*D15)+(H17*D17)+(H19*D19)+(H21*D21)</f>
        <v>-16.255671322405192</v>
      </c>
      <c r="E8" s="29"/>
      <c r="F8" s="29"/>
      <c r="G8" s="29"/>
      <c r="H8" s="30"/>
    </row>
    <row r="9" spans="3:11" ht="24" customHeight="1" x14ac:dyDescent="0.25">
      <c r="C9" s="6" t="s">
        <v>9</v>
      </c>
      <c r="D9" s="32" t="s">
        <v>34</v>
      </c>
      <c r="E9" s="29"/>
      <c r="F9" s="29"/>
      <c r="G9" s="29"/>
      <c r="H9" s="30"/>
      <c r="K9" s="3"/>
    </row>
    <row r="10" spans="3:11" ht="76.5" customHeight="1" x14ac:dyDescent="0.25">
      <c r="C10" s="7" t="s">
        <v>0</v>
      </c>
      <c r="D10" s="4" t="s">
        <v>1</v>
      </c>
      <c r="E10" s="1" t="s">
        <v>2</v>
      </c>
      <c r="F10" s="1" t="s">
        <v>3</v>
      </c>
      <c r="G10" s="1" t="s">
        <v>4</v>
      </c>
      <c r="H10" s="2" t="s">
        <v>5</v>
      </c>
    </row>
    <row r="11" spans="3:11" ht="75" x14ac:dyDescent="0.25">
      <c r="C11" s="8" t="s">
        <v>114</v>
      </c>
      <c r="D11" s="10">
        <v>0.25</v>
      </c>
      <c r="E11" s="11">
        <v>107</v>
      </c>
      <c r="F11" s="11">
        <v>125</v>
      </c>
      <c r="G11" s="11">
        <v>57</v>
      </c>
      <c r="H11" s="15">
        <f>(G11-E11)/(F11-E11)</f>
        <v>-2.7777777777777777</v>
      </c>
    </row>
    <row r="12" spans="3:11" ht="52.5" customHeight="1" thickBot="1" x14ac:dyDescent="0.3">
      <c r="C12" s="6" t="s">
        <v>10</v>
      </c>
      <c r="D12" s="42" t="s">
        <v>120</v>
      </c>
      <c r="E12" s="43"/>
      <c r="F12" s="43"/>
      <c r="G12" s="43"/>
      <c r="H12" s="44"/>
    </row>
    <row r="13" spans="3:11" ht="45" x14ac:dyDescent="0.25">
      <c r="C13" s="8" t="s">
        <v>37</v>
      </c>
      <c r="D13" s="10">
        <v>0.15</v>
      </c>
      <c r="E13" s="11">
        <v>229</v>
      </c>
      <c r="F13" s="11">
        <v>237</v>
      </c>
      <c r="G13" s="11">
        <v>82</v>
      </c>
      <c r="H13" s="15">
        <f>(G13-E13)/(F13-E13)</f>
        <v>-18.375</v>
      </c>
    </row>
    <row r="14" spans="3:11" ht="50.25" customHeight="1" thickBot="1" x14ac:dyDescent="0.3">
      <c r="C14" s="6" t="s">
        <v>10</v>
      </c>
      <c r="D14" s="42" t="s">
        <v>128</v>
      </c>
      <c r="E14" s="43"/>
      <c r="F14" s="43"/>
      <c r="G14" s="43"/>
      <c r="H14" s="44"/>
    </row>
    <row r="15" spans="3:11" ht="45" x14ac:dyDescent="0.25">
      <c r="C15" s="8" t="s">
        <v>38</v>
      </c>
      <c r="D15" s="10">
        <v>0.1</v>
      </c>
      <c r="E15" s="11">
        <v>302</v>
      </c>
      <c r="F15" s="11">
        <v>315</v>
      </c>
      <c r="G15" s="11">
        <v>99</v>
      </c>
      <c r="H15" s="15">
        <f t="shared" ref="H15:H17" si="0">(G15-E15)/(F15-E15)</f>
        <v>-15.615384615384615</v>
      </c>
      <c r="J15" s="13"/>
    </row>
    <row r="16" spans="3:11" ht="53.25" customHeight="1" thickBot="1" x14ac:dyDescent="0.3">
      <c r="C16" s="6" t="s">
        <v>10</v>
      </c>
      <c r="D16" s="23" t="s">
        <v>129</v>
      </c>
      <c r="E16" s="24"/>
      <c r="F16" s="24"/>
      <c r="G16" s="24"/>
      <c r="H16" s="25"/>
    </row>
    <row r="17" spans="3:8" ht="45" x14ac:dyDescent="0.25">
      <c r="C17" s="8" t="s">
        <v>39</v>
      </c>
      <c r="D17" s="10">
        <v>0.15</v>
      </c>
      <c r="E17" s="11">
        <v>296</v>
      </c>
      <c r="F17" s="11">
        <v>300</v>
      </c>
      <c r="G17" s="11">
        <v>59</v>
      </c>
      <c r="H17" s="15">
        <f t="shared" si="0"/>
        <v>-59.25</v>
      </c>
    </row>
    <row r="18" spans="3:8" ht="89.25" customHeight="1" thickBot="1" x14ac:dyDescent="0.3">
      <c r="C18" s="9" t="s">
        <v>10</v>
      </c>
      <c r="D18" s="23" t="s">
        <v>130</v>
      </c>
      <c r="E18" s="24"/>
      <c r="F18" s="24"/>
      <c r="G18" s="24"/>
      <c r="H18" s="25"/>
    </row>
    <row r="19" spans="3:8" ht="60" x14ac:dyDescent="0.25">
      <c r="C19" s="8" t="s">
        <v>40</v>
      </c>
      <c r="D19" s="10">
        <v>0.1</v>
      </c>
      <c r="E19" s="11">
        <v>537</v>
      </c>
      <c r="F19" s="11">
        <v>568</v>
      </c>
      <c r="G19" s="11">
        <v>402</v>
      </c>
      <c r="H19" s="15">
        <f t="shared" ref="H19" si="1">(G19-E19)/(F19-E19)</f>
        <v>-4.354838709677419</v>
      </c>
    </row>
    <row r="20" spans="3:8" ht="71.25" customHeight="1" thickBot="1" x14ac:dyDescent="0.3">
      <c r="C20" s="9" t="s">
        <v>10</v>
      </c>
      <c r="D20" s="23" t="s">
        <v>131</v>
      </c>
      <c r="E20" s="24"/>
      <c r="F20" s="24"/>
      <c r="G20" s="24"/>
      <c r="H20" s="25"/>
    </row>
    <row r="21" spans="3:8" ht="45" x14ac:dyDescent="0.25">
      <c r="C21" s="8" t="s">
        <v>41</v>
      </c>
      <c r="D21" s="10">
        <v>0.25</v>
      </c>
      <c r="E21" s="11">
        <v>1118</v>
      </c>
      <c r="F21" s="11">
        <v>1162</v>
      </c>
      <c r="G21" s="11">
        <v>780</v>
      </c>
      <c r="H21" s="15">
        <f t="shared" ref="H21" si="2">(G21-E21)/(F21-E21)</f>
        <v>-7.6818181818181817</v>
      </c>
    </row>
    <row r="22" spans="3:8" ht="53.25" customHeight="1" thickBot="1" x14ac:dyDescent="0.3">
      <c r="C22" s="9" t="s">
        <v>10</v>
      </c>
      <c r="D22" s="39" t="s">
        <v>132</v>
      </c>
      <c r="E22" s="40"/>
      <c r="F22" s="40"/>
      <c r="G22" s="40"/>
      <c r="H22" s="41"/>
    </row>
  </sheetData>
  <mergeCells count="10">
    <mergeCell ref="D22:H22"/>
    <mergeCell ref="D12:H12"/>
    <mergeCell ref="D14:H14"/>
    <mergeCell ref="D16:H16"/>
    <mergeCell ref="D6:H6"/>
    <mergeCell ref="D7:H7"/>
    <mergeCell ref="D8:H8"/>
    <mergeCell ref="D9:H9"/>
    <mergeCell ref="D18:H18"/>
    <mergeCell ref="D20:H20"/>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6"/>
  <sheetViews>
    <sheetView workbookViewId="0">
      <selection activeCell="C10" sqref="C10"/>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11</v>
      </c>
      <c r="D6" s="26" t="s">
        <v>32</v>
      </c>
      <c r="E6" s="26"/>
      <c r="F6" s="26"/>
      <c r="G6" s="26"/>
      <c r="H6" s="27"/>
    </row>
    <row r="7" spans="3:11" ht="43.5" customHeight="1" x14ac:dyDescent="0.25">
      <c r="C7" s="6" t="s">
        <v>44</v>
      </c>
      <c r="D7" s="28" t="s">
        <v>42</v>
      </c>
      <c r="E7" s="29"/>
      <c r="F7" s="29"/>
      <c r="G7" s="29"/>
      <c r="H7" s="30"/>
    </row>
    <row r="8" spans="3:11" ht="35.25" customHeight="1" x14ac:dyDescent="0.25">
      <c r="C8" s="6" t="s">
        <v>45</v>
      </c>
      <c r="D8" s="31">
        <f>(H11*D11)+(H13*D13)+(H15*D15)</f>
        <v>14.632480789482463</v>
      </c>
      <c r="E8" s="29"/>
      <c r="F8" s="29"/>
      <c r="G8" s="29"/>
      <c r="H8" s="30"/>
    </row>
    <row r="9" spans="3:11" ht="24" customHeight="1" x14ac:dyDescent="0.25">
      <c r="C9" s="6" t="s">
        <v>9</v>
      </c>
      <c r="D9" s="32" t="s">
        <v>43</v>
      </c>
      <c r="E9" s="29"/>
      <c r="F9" s="29"/>
      <c r="G9" s="29"/>
      <c r="H9" s="30"/>
      <c r="K9" s="3"/>
    </row>
    <row r="10" spans="3:11" ht="76.5" customHeight="1" x14ac:dyDescent="0.25">
      <c r="C10" s="7" t="s">
        <v>0</v>
      </c>
      <c r="D10" s="4" t="s">
        <v>1</v>
      </c>
      <c r="E10" s="1" t="s">
        <v>2</v>
      </c>
      <c r="F10" s="1" t="s">
        <v>3</v>
      </c>
      <c r="G10" s="1" t="s">
        <v>4</v>
      </c>
      <c r="H10" s="2" t="s">
        <v>5</v>
      </c>
    </row>
    <row r="11" spans="3:11" ht="45" x14ac:dyDescent="0.25">
      <c r="C11" s="8" t="s">
        <v>46</v>
      </c>
      <c r="D11" s="10">
        <v>0.5</v>
      </c>
      <c r="E11" s="11">
        <v>450000</v>
      </c>
      <c r="F11" s="11">
        <v>500000</v>
      </c>
      <c r="G11" s="16">
        <v>110553.28</v>
      </c>
      <c r="H11" s="15">
        <f>(G11-E11)/(F11-E11)</f>
        <v>-6.7889343999999996</v>
      </c>
    </row>
    <row r="12" spans="3:11" ht="50.25" customHeight="1" thickBot="1" x14ac:dyDescent="0.3">
      <c r="C12" s="6" t="s">
        <v>10</v>
      </c>
      <c r="D12" s="23" t="s">
        <v>133</v>
      </c>
      <c r="E12" s="24"/>
      <c r="F12" s="24"/>
      <c r="G12" s="24"/>
      <c r="H12" s="25"/>
    </row>
    <row r="13" spans="3:11" ht="60" x14ac:dyDescent="0.25">
      <c r="C13" s="8" t="s">
        <v>47</v>
      </c>
      <c r="D13" s="10">
        <v>0.4</v>
      </c>
      <c r="E13" s="11">
        <v>428814</v>
      </c>
      <c r="F13" s="11">
        <v>460000</v>
      </c>
      <c r="G13" s="16">
        <v>1834285</v>
      </c>
      <c r="H13" s="15">
        <f>(G13-E13)/(F13-E13)</f>
        <v>45.06736997370615</v>
      </c>
    </row>
    <row r="14" spans="3:11" ht="33" customHeight="1" thickBot="1" x14ac:dyDescent="0.3">
      <c r="C14" s="6" t="s">
        <v>10</v>
      </c>
      <c r="D14" s="23" t="s">
        <v>134</v>
      </c>
      <c r="E14" s="24"/>
      <c r="F14" s="24"/>
      <c r="G14" s="24"/>
      <c r="H14" s="25"/>
    </row>
    <row r="15" spans="3:11" ht="60" x14ac:dyDescent="0.25">
      <c r="C15" s="8" t="s">
        <v>48</v>
      </c>
      <c r="D15" s="10">
        <v>0.1</v>
      </c>
      <c r="E15" s="11">
        <v>0</v>
      </c>
      <c r="F15" s="11">
        <v>3</v>
      </c>
      <c r="G15" s="11">
        <v>0</v>
      </c>
      <c r="H15" s="15">
        <f t="shared" ref="H15" si="0">(G15-E15)/(F15-E15)</f>
        <v>0</v>
      </c>
      <c r="J15" s="13"/>
    </row>
    <row r="16" spans="3:11" ht="75" customHeight="1" thickBot="1" x14ac:dyDescent="0.3">
      <c r="C16" s="6" t="s">
        <v>10</v>
      </c>
      <c r="D16" s="23" t="s">
        <v>121</v>
      </c>
      <c r="E16" s="24"/>
      <c r="F16" s="24"/>
      <c r="G16" s="24"/>
      <c r="H16" s="25"/>
    </row>
  </sheetData>
  <mergeCells count="7">
    <mergeCell ref="D16:H16"/>
    <mergeCell ref="D12:H12"/>
    <mergeCell ref="D14:H14"/>
    <mergeCell ref="D6:H6"/>
    <mergeCell ref="D7:H7"/>
    <mergeCell ref="D8:H8"/>
    <mergeCell ref="D9:H9"/>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20"/>
  <sheetViews>
    <sheetView workbookViewId="0">
      <selection activeCell="C7" sqref="C7"/>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11</v>
      </c>
      <c r="D6" s="26" t="s">
        <v>32</v>
      </c>
      <c r="E6" s="26"/>
      <c r="F6" s="26"/>
      <c r="G6" s="26"/>
      <c r="H6" s="27"/>
    </row>
    <row r="7" spans="3:11" ht="43.5" customHeight="1" x14ac:dyDescent="0.25">
      <c r="C7" s="6" t="s">
        <v>54</v>
      </c>
      <c r="D7" s="28" t="s">
        <v>49</v>
      </c>
      <c r="E7" s="29"/>
      <c r="F7" s="29"/>
      <c r="G7" s="29"/>
      <c r="H7" s="30"/>
    </row>
    <row r="8" spans="3:11" ht="35.25" customHeight="1" x14ac:dyDescent="0.25">
      <c r="C8" s="6" t="s">
        <v>55</v>
      </c>
      <c r="D8" s="31">
        <f>(H11*D11)+(H13*D13)+(H15*D15)+(H17*D17)+(H19*D19)</f>
        <v>4.8020000000000005</v>
      </c>
      <c r="E8" s="29"/>
      <c r="F8" s="29"/>
      <c r="G8" s="29"/>
      <c r="H8" s="30"/>
    </row>
    <row r="9" spans="3:11" ht="24" customHeight="1" x14ac:dyDescent="0.25">
      <c r="C9" s="6" t="s">
        <v>9</v>
      </c>
      <c r="D9" s="28" t="s">
        <v>23</v>
      </c>
      <c r="E9" s="29"/>
      <c r="F9" s="29"/>
      <c r="G9" s="29"/>
      <c r="H9" s="30"/>
      <c r="K9" s="3"/>
    </row>
    <row r="10" spans="3:11" ht="76.5" customHeight="1" x14ac:dyDescent="0.25">
      <c r="C10" s="7" t="s">
        <v>0</v>
      </c>
      <c r="D10" s="4" t="s">
        <v>1</v>
      </c>
      <c r="E10" s="1" t="s">
        <v>2</v>
      </c>
      <c r="F10" s="1" t="s">
        <v>3</v>
      </c>
      <c r="G10" s="1" t="s">
        <v>4</v>
      </c>
      <c r="H10" s="2" t="s">
        <v>5</v>
      </c>
    </row>
    <row r="11" spans="3:11" ht="30" x14ac:dyDescent="0.25">
      <c r="C11" s="8" t="s">
        <v>50</v>
      </c>
      <c r="D11" s="10">
        <v>0.2</v>
      </c>
      <c r="E11" s="11">
        <v>15</v>
      </c>
      <c r="F11" s="11">
        <v>17</v>
      </c>
      <c r="G11" s="11">
        <v>31</v>
      </c>
      <c r="H11" s="15">
        <f>(G11-E11)/(F11-E11)</f>
        <v>8</v>
      </c>
    </row>
    <row r="12" spans="3:11" ht="57" customHeight="1" thickBot="1" x14ac:dyDescent="0.3">
      <c r="C12" s="6" t="s">
        <v>10</v>
      </c>
      <c r="D12" s="48" t="s">
        <v>103</v>
      </c>
      <c r="E12" s="48"/>
      <c r="F12" s="48"/>
      <c r="G12" s="48"/>
      <c r="H12" s="49"/>
    </row>
    <row r="13" spans="3:11" ht="30" x14ac:dyDescent="0.25">
      <c r="C13" s="8" t="s">
        <v>51</v>
      </c>
      <c r="D13" s="10">
        <v>0.2</v>
      </c>
      <c r="E13" s="11">
        <v>725</v>
      </c>
      <c r="F13" s="11">
        <v>750</v>
      </c>
      <c r="G13" s="11">
        <v>944</v>
      </c>
      <c r="H13" s="15">
        <f>(G13-E13)/(F13-E13)</f>
        <v>8.76</v>
      </c>
    </row>
    <row r="14" spans="3:11" ht="33" customHeight="1" thickBot="1" x14ac:dyDescent="0.3">
      <c r="C14" s="6" t="s">
        <v>10</v>
      </c>
      <c r="D14" s="48" t="s">
        <v>104</v>
      </c>
      <c r="E14" s="48"/>
      <c r="F14" s="48"/>
      <c r="G14" s="48"/>
      <c r="H14" s="49"/>
    </row>
    <row r="15" spans="3:11" ht="30" x14ac:dyDescent="0.25">
      <c r="C15" s="8" t="s">
        <v>52</v>
      </c>
      <c r="D15" s="14">
        <v>0.2</v>
      </c>
      <c r="E15" s="11">
        <v>4</v>
      </c>
      <c r="F15" s="11">
        <v>5</v>
      </c>
      <c r="G15" s="11">
        <v>6</v>
      </c>
      <c r="H15" s="15">
        <f t="shared" ref="H15" si="0">(G15-E15)/(F15-E15)</f>
        <v>2</v>
      </c>
      <c r="J15" s="13"/>
    </row>
    <row r="16" spans="3:11" ht="33" customHeight="1" x14ac:dyDescent="0.25">
      <c r="C16" s="6" t="s">
        <v>10</v>
      </c>
      <c r="D16" s="45" t="s">
        <v>105</v>
      </c>
      <c r="E16" s="46"/>
      <c r="F16" s="46"/>
      <c r="G16" s="46"/>
      <c r="H16" s="47"/>
    </row>
    <row r="17" spans="3:8" ht="30" x14ac:dyDescent="0.25">
      <c r="C17" s="8" t="s">
        <v>53</v>
      </c>
      <c r="D17" s="14">
        <v>0.2</v>
      </c>
      <c r="E17" s="11">
        <v>31</v>
      </c>
      <c r="F17" s="11">
        <v>35</v>
      </c>
      <c r="G17" s="11">
        <v>52</v>
      </c>
      <c r="H17" s="15">
        <f t="shared" ref="H17" si="1">(G17-E17)/(F17-E17)</f>
        <v>5.25</v>
      </c>
    </row>
    <row r="18" spans="3:8" ht="33" customHeight="1" thickBot="1" x14ac:dyDescent="0.3">
      <c r="C18" s="6" t="s">
        <v>10</v>
      </c>
      <c r="D18" s="48" t="s">
        <v>106</v>
      </c>
      <c r="E18" s="48"/>
      <c r="F18" s="48"/>
      <c r="G18" s="48"/>
      <c r="H18" s="49"/>
    </row>
    <row r="19" spans="3:8" ht="53.25" customHeight="1" x14ac:dyDescent="0.25">
      <c r="C19" s="8" t="s">
        <v>56</v>
      </c>
      <c r="D19" s="14">
        <v>0.2</v>
      </c>
      <c r="E19" s="11">
        <v>0</v>
      </c>
      <c r="F19" s="11">
        <v>2</v>
      </c>
      <c r="G19" s="11">
        <v>0</v>
      </c>
      <c r="H19" s="15">
        <f t="shared" ref="H19" si="2">(G19-E19)/(F19-E19)</f>
        <v>0</v>
      </c>
    </row>
    <row r="20" spans="3:8" ht="38.25" customHeight="1" thickBot="1" x14ac:dyDescent="0.3">
      <c r="C20" s="9" t="s">
        <v>10</v>
      </c>
      <c r="D20" s="48" t="s">
        <v>122</v>
      </c>
      <c r="E20" s="48"/>
      <c r="F20" s="48"/>
      <c r="G20" s="48"/>
      <c r="H20" s="49"/>
    </row>
  </sheetData>
  <mergeCells count="9">
    <mergeCell ref="D16:H16"/>
    <mergeCell ref="D18:H18"/>
    <mergeCell ref="D20:H20"/>
    <mergeCell ref="D6:H6"/>
    <mergeCell ref="D7:H7"/>
    <mergeCell ref="D8:H8"/>
    <mergeCell ref="D9:H9"/>
    <mergeCell ref="D12:H12"/>
    <mergeCell ref="D14:H14"/>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18"/>
  <sheetViews>
    <sheetView topLeftCell="B1" workbookViewId="0">
      <selection activeCell="C8" sqref="C8"/>
    </sheetView>
  </sheetViews>
  <sheetFormatPr defaultRowHeight="15" x14ac:dyDescent="0.25"/>
  <cols>
    <col min="3" max="3" width="37" bestFit="1" customWidth="1"/>
    <col min="4" max="4" width="14.42578125" customWidth="1"/>
    <col min="5" max="5" width="15.85546875" customWidth="1"/>
    <col min="6" max="7" width="15.42578125" customWidth="1"/>
    <col min="8" max="8" width="14.42578125" customWidth="1"/>
  </cols>
  <sheetData>
    <row r="3" spans="3:10" x14ac:dyDescent="0.25">
      <c r="C3" t="s">
        <v>147</v>
      </c>
    </row>
    <row r="5" spans="3:10" ht="15.75" thickBot="1" x14ac:dyDescent="0.3"/>
    <row r="6" spans="3:10" ht="48.75" customHeight="1" x14ac:dyDescent="0.25">
      <c r="C6" s="5" t="s">
        <v>11</v>
      </c>
      <c r="D6" s="26" t="s">
        <v>6</v>
      </c>
      <c r="E6" s="26"/>
      <c r="F6" s="26"/>
      <c r="G6" s="26"/>
      <c r="H6" s="27"/>
    </row>
    <row r="7" spans="3:10" ht="36.75" customHeight="1" x14ac:dyDescent="0.25">
      <c r="C7" s="6" t="s">
        <v>12</v>
      </c>
      <c r="D7" s="28" t="s">
        <v>7</v>
      </c>
      <c r="E7" s="29"/>
      <c r="F7" s="29"/>
      <c r="G7" s="29"/>
      <c r="H7" s="30"/>
    </row>
    <row r="8" spans="3:10" ht="35.25" customHeight="1" x14ac:dyDescent="0.25">
      <c r="C8" s="6" t="s">
        <v>13</v>
      </c>
      <c r="D8" s="31">
        <f>(H11*D11)+(H13*D13)+(H15*D15)+(H17*D17)</f>
        <v>19.968321584830303</v>
      </c>
      <c r="E8" s="29"/>
      <c r="F8" s="29"/>
      <c r="G8" s="29"/>
      <c r="H8" s="30"/>
    </row>
    <row r="9" spans="3:10" ht="24" customHeight="1" x14ac:dyDescent="0.25">
      <c r="C9" s="6" t="s">
        <v>9</v>
      </c>
      <c r="D9" s="50" t="s">
        <v>8</v>
      </c>
      <c r="E9" s="29"/>
      <c r="F9" s="29"/>
      <c r="G9" s="29"/>
      <c r="H9" s="30"/>
      <c r="J9" s="3"/>
    </row>
    <row r="10" spans="3:10" ht="76.5" customHeight="1" x14ac:dyDescent="0.25">
      <c r="C10" s="7" t="s">
        <v>0</v>
      </c>
      <c r="D10" s="4" t="s">
        <v>1</v>
      </c>
      <c r="E10" s="1" t="s">
        <v>2</v>
      </c>
      <c r="F10" s="1" t="s">
        <v>3</v>
      </c>
      <c r="G10" s="1" t="s">
        <v>4</v>
      </c>
      <c r="H10" s="2" t="s">
        <v>5</v>
      </c>
    </row>
    <row r="11" spans="3:10" ht="30" x14ac:dyDescent="0.25">
      <c r="C11" s="8" t="s">
        <v>14</v>
      </c>
      <c r="D11" s="10">
        <v>0.35</v>
      </c>
      <c r="E11" s="11">
        <v>41688</v>
      </c>
      <c r="F11" s="11">
        <v>55000</v>
      </c>
      <c r="G11" s="11">
        <v>48600</v>
      </c>
      <c r="H11" s="15">
        <f>(G11-E11)/(F11-E11)</f>
        <v>0.51923076923076927</v>
      </c>
    </row>
    <row r="12" spans="3:10" ht="33" customHeight="1" thickBot="1" x14ac:dyDescent="0.3">
      <c r="C12" s="6" t="s">
        <v>10</v>
      </c>
      <c r="D12" s="42" t="s">
        <v>135</v>
      </c>
      <c r="E12" s="43"/>
      <c r="F12" s="43"/>
      <c r="G12" s="43"/>
      <c r="H12" s="44"/>
    </row>
    <row r="13" spans="3:10" ht="45" x14ac:dyDescent="0.25">
      <c r="C13" s="8" t="s">
        <v>57</v>
      </c>
      <c r="D13" s="10">
        <v>0.3</v>
      </c>
      <c r="E13" s="11">
        <v>141335</v>
      </c>
      <c r="F13" s="11">
        <v>144000</v>
      </c>
      <c r="G13" s="11">
        <v>203258</v>
      </c>
      <c r="H13" s="15">
        <f>(G13-E13)/(F13-E13)</f>
        <v>23.235647279549717</v>
      </c>
    </row>
    <row r="14" spans="3:10" ht="48.75" customHeight="1" thickBot="1" x14ac:dyDescent="0.3">
      <c r="C14" s="6" t="s">
        <v>10</v>
      </c>
      <c r="D14" s="23" t="s">
        <v>108</v>
      </c>
      <c r="E14" s="24"/>
      <c r="F14" s="24"/>
      <c r="G14" s="24"/>
      <c r="H14" s="25"/>
    </row>
    <row r="15" spans="3:10" ht="30" x14ac:dyDescent="0.25">
      <c r="C15" s="8" t="s">
        <v>58</v>
      </c>
      <c r="D15" s="10">
        <v>0.2</v>
      </c>
      <c r="E15" s="11">
        <v>18388</v>
      </c>
      <c r="F15" s="11">
        <v>19000</v>
      </c>
      <c r="G15" s="11">
        <v>8500</v>
      </c>
      <c r="H15" s="15">
        <f t="shared" ref="H15:H17" si="0">(G15-E15)/(F15-E15)</f>
        <v>-16.156862745098039</v>
      </c>
    </row>
    <row r="16" spans="3:10" ht="33" customHeight="1" thickBot="1" x14ac:dyDescent="0.3">
      <c r="C16" s="6" t="s">
        <v>10</v>
      </c>
      <c r="D16" s="23" t="s">
        <v>109</v>
      </c>
      <c r="E16" s="24"/>
      <c r="F16" s="24"/>
      <c r="G16" s="24"/>
      <c r="H16" s="25"/>
    </row>
    <row r="17" spans="3:8" ht="45" x14ac:dyDescent="0.25">
      <c r="C17" s="8" t="s">
        <v>59</v>
      </c>
      <c r="D17" s="10">
        <v>0.15</v>
      </c>
      <c r="E17" s="11">
        <v>35462</v>
      </c>
      <c r="F17" s="11">
        <v>37000</v>
      </c>
      <c r="G17" s="11">
        <v>200000</v>
      </c>
      <c r="H17" s="15">
        <f t="shared" si="0"/>
        <v>106.98179453836151</v>
      </c>
    </row>
    <row r="18" spans="3:8" ht="52.5" customHeight="1" thickBot="1" x14ac:dyDescent="0.3">
      <c r="C18" s="9" t="s">
        <v>10</v>
      </c>
      <c r="D18" s="23" t="s">
        <v>123</v>
      </c>
      <c r="E18" s="24"/>
      <c r="F18" s="24"/>
      <c r="G18" s="24"/>
      <c r="H18" s="25"/>
    </row>
  </sheetData>
  <mergeCells count="8">
    <mergeCell ref="D7:H7"/>
    <mergeCell ref="D6:H6"/>
    <mergeCell ref="D9:H9"/>
    <mergeCell ref="D8:H8"/>
    <mergeCell ref="D18:H18"/>
    <mergeCell ref="D12:H12"/>
    <mergeCell ref="D14:H14"/>
    <mergeCell ref="D16:H16"/>
  </mergeCell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topLeftCell="B1" workbookViewId="0">
      <selection activeCell="C8" sqref="C8"/>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62</v>
      </c>
      <c r="D6" s="26" t="s">
        <v>60</v>
      </c>
      <c r="E6" s="26"/>
      <c r="F6" s="26"/>
      <c r="G6" s="26"/>
      <c r="H6" s="27"/>
    </row>
    <row r="7" spans="3:11" ht="43.5" customHeight="1" x14ac:dyDescent="0.25">
      <c r="C7" s="6" t="s">
        <v>63</v>
      </c>
      <c r="D7" s="28" t="s">
        <v>61</v>
      </c>
      <c r="E7" s="29"/>
      <c r="F7" s="29"/>
      <c r="G7" s="29"/>
      <c r="H7" s="30"/>
    </row>
    <row r="8" spans="3:11" ht="35.25" customHeight="1" x14ac:dyDescent="0.25">
      <c r="C8" s="6" t="s">
        <v>64</v>
      </c>
      <c r="D8" s="31">
        <f>(H11*D11)+(H13*D13)+(H15*D15)+(H17*D17)</f>
        <v>-14.4</v>
      </c>
      <c r="E8" s="29"/>
      <c r="F8" s="29"/>
      <c r="G8" s="29"/>
      <c r="H8" s="30"/>
    </row>
    <row r="9" spans="3:11" ht="24" customHeight="1" x14ac:dyDescent="0.25">
      <c r="C9" s="6" t="s">
        <v>9</v>
      </c>
      <c r="D9" s="28" t="s">
        <v>34</v>
      </c>
      <c r="E9" s="29"/>
      <c r="F9" s="29"/>
      <c r="G9" s="29"/>
      <c r="H9" s="30"/>
      <c r="K9" s="3"/>
    </row>
    <row r="10" spans="3:11" ht="76.5" customHeight="1" x14ac:dyDescent="0.25">
      <c r="C10" s="7" t="s">
        <v>0</v>
      </c>
      <c r="D10" s="4" t="s">
        <v>1</v>
      </c>
      <c r="E10" s="1" t="s">
        <v>2</v>
      </c>
      <c r="F10" s="1" t="s">
        <v>3</v>
      </c>
      <c r="G10" s="1" t="s">
        <v>4</v>
      </c>
      <c r="H10" s="2" t="s">
        <v>5</v>
      </c>
    </row>
    <row r="11" spans="3:11" ht="60" x14ac:dyDescent="0.25">
      <c r="C11" s="8" t="s">
        <v>67</v>
      </c>
      <c r="D11" s="10">
        <v>0.25</v>
      </c>
      <c r="E11" s="11">
        <v>55</v>
      </c>
      <c r="F11" s="11">
        <v>60</v>
      </c>
      <c r="G11" s="11">
        <v>0</v>
      </c>
      <c r="H11" s="15">
        <f>(G11-E11)/(F11-E11)</f>
        <v>-11</v>
      </c>
    </row>
    <row r="12" spans="3:11" ht="33.75" customHeight="1" x14ac:dyDescent="0.25">
      <c r="C12" s="6" t="s">
        <v>10</v>
      </c>
      <c r="D12" s="54" t="s">
        <v>115</v>
      </c>
      <c r="E12" s="55"/>
      <c r="F12" s="55"/>
      <c r="G12" s="55"/>
      <c r="H12" s="56"/>
    </row>
    <row r="13" spans="3:11" ht="60" x14ac:dyDescent="0.25">
      <c r="C13" s="8" t="s">
        <v>65</v>
      </c>
      <c r="D13" s="10">
        <v>0.25</v>
      </c>
      <c r="E13" s="11">
        <v>78</v>
      </c>
      <c r="F13" s="11">
        <v>80</v>
      </c>
      <c r="G13" s="11">
        <v>26</v>
      </c>
      <c r="H13" s="15">
        <f>(G13-E13)/(F13-E13)</f>
        <v>-26</v>
      </c>
    </row>
    <row r="14" spans="3:11" ht="57" customHeight="1" x14ac:dyDescent="0.25">
      <c r="C14" s="6" t="s">
        <v>10</v>
      </c>
      <c r="D14" s="51" t="s">
        <v>136</v>
      </c>
      <c r="E14" s="37"/>
      <c r="F14" s="37"/>
      <c r="G14" s="37"/>
      <c r="H14" s="38"/>
    </row>
    <row r="15" spans="3:11" ht="75" x14ac:dyDescent="0.25">
      <c r="C15" s="17" t="s">
        <v>68</v>
      </c>
      <c r="D15" s="18">
        <v>0.25</v>
      </c>
      <c r="E15" s="19">
        <v>18</v>
      </c>
      <c r="F15" s="19">
        <v>22</v>
      </c>
      <c r="G15" s="22">
        <v>2</v>
      </c>
      <c r="H15" s="20">
        <f t="shared" ref="H15" si="0">(G15-E15)/(F15-E15)</f>
        <v>-4</v>
      </c>
      <c r="J15" s="13"/>
    </row>
    <row r="16" spans="3:11" ht="33" customHeight="1" x14ac:dyDescent="0.25">
      <c r="C16" s="6" t="s">
        <v>10</v>
      </c>
      <c r="D16" s="51" t="s">
        <v>145</v>
      </c>
      <c r="E16" s="52"/>
      <c r="F16" s="52"/>
      <c r="G16" s="52"/>
      <c r="H16" s="53"/>
    </row>
    <row r="17" spans="3:8" ht="94.5" customHeight="1" x14ac:dyDescent="0.25">
      <c r="C17" s="8" t="s">
        <v>66</v>
      </c>
      <c r="D17" s="10">
        <v>0.25</v>
      </c>
      <c r="E17" s="11">
        <v>110</v>
      </c>
      <c r="F17" s="11">
        <v>115</v>
      </c>
      <c r="G17" s="11">
        <v>27</v>
      </c>
      <c r="H17" s="15">
        <f t="shared" ref="H17" si="1">(G17-E17)/(F17-E17)</f>
        <v>-16.600000000000001</v>
      </c>
    </row>
    <row r="18" spans="3:8" ht="45" customHeight="1" x14ac:dyDescent="0.25">
      <c r="C18" s="6" t="s">
        <v>10</v>
      </c>
      <c r="D18" s="51" t="s">
        <v>137</v>
      </c>
      <c r="E18" s="52"/>
      <c r="F18" s="52"/>
      <c r="G18" s="52"/>
      <c r="H18" s="53"/>
    </row>
  </sheetData>
  <mergeCells count="8">
    <mergeCell ref="D16:H16"/>
    <mergeCell ref="D18:H18"/>
    <mergeCell ref="D6:H6"/>
    <mergeCell ref="D7:H7"/>
    <mergeCell ref="D8:H8"/>
    <mergeCell ref="D9:H9"/>
    <mergeCell ref="D12:H12"/>
    <mergeCell ref="D14:H14"/>
  </mergeCells>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zoomScaleSheetLayoutView="100" workbookViewId="0">
      <selection activeCell="C9" sqref="C9"/>
    </sheetView>
  </sheetViews>
  <sheetFormatPr defaultRowHeight="15" x14ac:dyDescent="0.25"/>
  <cols>
    <col min="3" max="3" width="32.85546875" customWidth="1"/>
    <col min="4" max="4" width="14.42578125" customWidth="1"/>
    <col min="5" max="5" width="15.85546875" customWidth="1"/>
    <col min="6" max="7" width="15.42578125" customWidth="1"/>
    <col min="8" max="8" width="14.42578125" customWidth="1"/>
  </cols>
  <sheetData>
    <row r="3" spans="3:11" x14ac:dyDescent="0.25">
      <c r="C3" t="s">
        <v>147</v>
      </c>
    </row>
    <row r="5" spans="3:11" ht="15.75" thickBot="1" x14ac:dyDescent="0.3"/>
    <row r="6" spans="3:11" ht="48.75" customHeight="1" x14ac:dyDescent="0.25">
      <c r="C6" s="5" t="s">
        <v>62</v>
      </c>
      <c r="D6" s="26" t="s">
        <v>60</v>
      </c>
      <c r="E6" s="26"/>
      <c r="F6" s="26"/>
      <c r="G6" s="26"/>
      <c r="H6" s="27"/>
    </row>
    <row r="7" spans="3:11" ht="43.5" customHeight="1" x14ac:dyDescent="0.25">
      <c r="C7" s="6" t="s">
        <v>70</v>
      </c>
      <c r="D7" s="28" t="s">
        <v>69</v>
      </c>
      <c r="E7" s="29"/>
      <c r="F7" s="29"/>
      <c r="G7" s="29"/>
      <c r="H7" s="30"/>
    </row>
    <row r="8" spans="3:11" ht="35.25" customHeight="1" x14ac:dyDescent="0.25">
      <c r="C8" s="6" t="s">
        <v>71</v>
      </c>
      <c r="D8" s="31">
        <f>(H11*D11)+(H13*D13)</f>
        <v>-5.75</v>
      </c>
      <c r="E8" s="29"/>
      <c r="F8" s="29"/>
      <c r="G8" s="29"/>
      <c r="H8" s="30"/>
    </row>
    <row r="9" spans="3:11" ht="24" customHeight="1" x14ac:dyDescent="0.25">
      <c r="C9" s="6" t="s">
        <v>9</v>
      </c>
      <c r="D9" s="28" t="s">
        <v>43</v>
      </c>
      <c r="E9" s="29"/>
      <c r="F9" s="29"/>
      <c r="G9" s="29"/>
      <c r="H9" s="30"/>
      <c r="K9" s="3"/>
    </row>
    <row r="10" spans="3:11" ht="76.5" customHeight="1" x14ac:dyDescent="0.25">
      <c r="C10" s="7" t="s">
        <v>0</v>
      </c>
      <c r="D10" s="4" t="s">
        <v>1</v>
      </c>
      <c r="E10" s="1" t="s">
        <v>2</v>
      </c>
      <c r="F10" s="1" t="s">
        <v>3</v>
      </c>
      <c r="G10" s="1" t="s">
        <v>4</v>
      </c>
      <c r="H10" s="2" t="s">
        <v>5</v>
      </c>
    </row>
    <row r="11" spans="3:11" ht="45" x14ac:dyDescent="0.25">
      <c r="C11" s="8" t="s">
        <v>72</v>
      </c>
      <c r="D11" s="10">
        <v>0.25</v>
      </c>
      <c r="E11" s="11">
        <v>26</v>
      </c>
      <c r="F11" s="11">
        <v>28</v>
      </c>
      <c r="G11" s="11">
        <v>4</v>
      </c>
      <c r="H11" s="15">
        <f>(G11-E11)/(F11-E11)</f>
        <v>-11</v>
      </c>
    </row>
    <row r="12" spans="3:11" ht="49.5" customHeight="1" thickBot="1" x14ac:dyDescent="0.3">
      <c r="C12" s="6" t="s">
        <v>10</v>
      </c>
      <c r="D12" s="23" t="s">
        <v>110</v>
      </c>
      <c r="E12" s="24"/>
      <c r="F12" s="24"/>
      <c r="G12" s="24"/>
      <c r="H12" s="25"/>
    </row>
    <row r="13" spans="3:11" ht="45" x14ac:dyDescent="0.25">
      <c r="C13" s="8" t="s">
        <v>73</v>
      </c>
      <c r="D13" s="10">
        <v>0.25</v>
      </c>
      <c r="E13" s="11">
        <v>14</v>
      </c>
      <c r="F13" s="11">
        <v>15</v>
      </c>
      <c r="G13" s="11">
        <v>2</v>
      </c>
      <c r="H13" s="15">
        <f>(G13-E13)/(F13-E13)</f>
        <v>-12</v>
      </c>
    </row>
    <row r="14" spans="3:11" ht="48.75" customHeight="1" thickBot="1" x14ac:dyDescent="0.3">
      <c r="C14" s="6" t="s">
        <v>10</v>
      </c>
      <c r="D14" s="23" t="s">
        <v>110</v>
      </c>
      <c r="E14" s="24"/>
      <c r="F14" s="24"/>
      <c r="G14" s="24"/>
      <c r="H14" s="25"/>
    </row>
    <row r="15" spans="3:11" ht="45" x14ac:dyDescent="0.25">
      <c r="C15" s="8" t="s">
        <v>74</v>
      </c>
      <c r="D15" s="10">
        <v>0.25</v>
      </c>
      <c r="E15" s="11">
        <v>18</v>
      </c>
      <c r="F15" s="11">
        <v>18</v>
      </c>
      <c r="G15" s="11">
        <v>2</v>
      </c>
      <c r="H15" s="15" t="e">
        <f t="shared" ref="H15" si="0">(G15-E15)/(F15-E15)</f>
        <v>#DIV/0!</v>
      </c>
      <c r="J15" s="13"/>
    </row>
    <row r="16" spans="3:11" ht="50.25" customHeight="1" thickBot="1" x14ac:dyDescent="0.3">
      <c r="C16" s="6" t="s">
        <v>10</v>
      </c>
      <c r="D16" s="23" t="s">
        <v>110</v>
      </c>
      <c r="E16" s="24"/>
      <c r="F16" s="24"/>
      <c r="G16" s="24"/>
      <c r="H16" s="25"/>
    </row>
    <row r="17" spans="3:8" ht="53.25" customHeight="1" x14ac:dyDescent="0.25">
      <c r="C17" s="8" t="s">
        <v>75</v>
      </c>
      <c r="D17" s="10">
        <v>0.25</v>
      </c>
      <c r="E17" s="11">
        <v>1</v>
      </c>
      <c r="F17" s="11">
        <v>1</v>
      </c>
      <c r="G17" s="11">
        <v>1</v>
      </c>
      <c r="H17" s="12" t="e">
        <f t="shared" ref="H17" si="1">(G17-E17)/(F17-E17)</f>
        <v>#DIV/0!</v>
      </c>
    </row>
    <row r="18" spans="3:8" ht="52.5" customHeight="1" thickBot="1" x14ac:dyDescent="0.3">
      <c r="C18" s="9" t="s">
        <v>10</v>
      </c>
      <c r="D18" s="23" t="s">
        <v>111</v>
      </c>
      <c r="E18" s="24"/>
      <c r="F18" s="24"/>
      <c r="G18" s="24"/>
      <c r="H18" s="25"/>
    </row>
  </sheetData>
  <mergeCells count="8">
    <mergeCell ref="D16:H16"/>
    <mergeCell ref="D18:H18"/>
    <mergeCell ref="D6:H6"/>
    <mergeCell ref="D7:H7"/>
    <mergeCell ref="D8:H8"/>
    <mergeCell ref="D9:H9"/>
    <mergeCell ref="D12:H12"/>
    <mergeCell ref="D14:H14"/>
  </mergeCells>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20"/>
  <sheetViews>
    <sheetView zoomScaleSheetLayoutView="90" workbookViewId="0">
      <selection activeCell="C7" sqref="C7"/>
    </sheetView>
  </sheetViews>
  <sheetFormatPr defaultRowHeight="15" x14ac:dyDescent="0.25"/>
  <cols>
    <col min="3" max="3" width="32.85546875" customWidth="1"/>
    <col min="4" max="8" width="18.42578125" customWidth="1"/>
  </cols>
  <sheetData>
    <row r="3" spans="3:11" x14ac:dyDescent="0.25">
      <c r="C3" t="s">
        <v>147</v>
      </c>
    </row>
    <row r="5" spans="3:11" ht="15.75" thickBot="1" x14ac:dyDescent="0.3"/>
    <row r="6" spans="3:11" ht="48.75" customHeight="1" x14ac:dyDescent="0.25">
      <c r="C6" s="5" t="s">
        <v>77</v>
      </c>
      <c r="D6" s="26" t="s">
        <v>15</v>
      </c>
      <c r="E6" s="26"/>
      <c r="F6" s="26"/>
      <c r="G6" s="26"/>
      <c r="H6" s="27"/>
    </row>
    <row r="7" spans="3:11" ht="64.5" customHeight="1" x14ac:dyDescent="0.25">
      <c r="C7" s="6" t="s">
        <v>78</v>
      </c>
      <c r="D7" s="28" t="s">
        <v>113</v>
      </c>
      <c r="E7" s="29"/>
      <c r="F7" s="29"/>
      <c r="G7" s="29"/>
      <c r="H7" s="30"/>
    </row>
    <row r="8" spans="3:11" ht="35.25" customHeight="1" x14ac:dyDescent="0.25">
      <c r="C8" s="6" t="s">
        <v>79</v>
      </c>
      <c r="D8" s="31">
        <f>(H15*D15)+(H17*D17)+(H19*D19)</f>
        <v>5.0076100628930824</v>
      </c>
      <c r="E8" s="29"/>
      <c r="F8" s="29"/>
      <c r="G8" s="29"/>
      <c r="H8" s="30"/>
    </row>
    <row r="9" spans="3:11" ht="27" customHeight="1" x14ac:dyDescent="0.25">
      <c r="C9" s="6" t="s">
        <v>9</v>
      </c>
      <c r="D9" s="28" t="s">
        <v>76</v>
      </c>
      <c r="E9" s="29"/>
      <c r="F9" s="29"/>
      <c r="G9" s="29"/>
      <c r="H9" s="30"/>
      <c r="K9" s="3"/>
    </row>
    <row r="10" spans="3:11" ht="76.5" customHeight="1" x14ac:dyDescent="0.25">
      <c r="C10" s="7" t="s">
        <v>0</v>
      </c>
      <c r="D10" s="4" t="s">
        <v>1</v>
      </c>
      <c r="E10" s="1" t="s">
        <v>2</v>
      </c>
      <c r="F10" s="1" t="s">
        <v>3</v>
      </c>
      <c r="G10" s="1" t="s">
        <v>4</v>
      </c>
      <c r="H10" s="2" t="s">
        <v>5</v>
      </c>
    </row>
    <row r="11" spans="3:11" ht="60" x14ac:dyDescent="0.25">
      <c r="C11" s="8" t="s">
        <v>83</v>
      </c>
      <c r="D11" s="10">
        <v>0.3</v>
      </c>
      <c r="E11" s="11">
        <v>9</v>
      </c>
      <c r="F11" s="11">
        <v>9</v>
      </c>
      <c r="G11" s="11">
        <v>9</v>
      </c>
      <c r="H11" s="12" t="e">
        <f>(G11-E11)/(F11-E11)</f>
        <v>#DIV/0!</v>
      </c>
    </row>
    <row r="12" spans="3:11" ht="33.75" customHeight="1" thickBot="1" x14ac:dyDescent="0.3">
      <c r="C12" s="6" t="s">
        <v>10</v>
      </c>
      <c r="D12" s="23" t="s">
        <v>146</v>
      </c>
      <c r="E12" s="24"/>
      <c r="F12" s="24"/>
      <c r="G12" s="24"/>
      <c r="H12" s="25"/>
    </row>
    <row r="13" spans="3:11" ht="45" x14ac:dyDescent="0.25">
      <c r="C13" s="8" t="s">
        <v>80</v>
      </c>
      <c r="D13" s="10">
        <v>0.3</v>
      </c>
      <c r="E13" s="11">
        <v>6</v>
      </c>
      <c r="F13" s="11">
        <v>6</v>
      </c>
      <c r="G13" s="11">
        <v>2</v>
      </c>
      <c r="H13" s="12" t="e">
        <f>(G13-E13)/(F13-E13)</f>
        <v>#DIV/0!</v>
      </c>
    </row>
    <row r="14" spans="3:11" ht="33" customHeight="1" thickBot="1" x14ac:dyDescent="0.3">
      <c r="C14" s="6" t="s">
        <v>10</v>
      </c>
      <c r="D14" s="23" t="s">
        <v>124</v>
      </c>
      <c r="E14" s="24"/>
      <c r="F14" s="24"/>
      <c r="G14" s="24"/>
      <c r="H14" s="25"/>
    </row>
    <row r="15" spans="3:11" ht="45" x14ac:dyDescent="0.25">
      <c r="C15" s="8" t="s">
        <v>81</v>
      </c>
      <c r="D15" s="10">
        <v>0.15</v>
      </c>
      <c r="E15" s="11">
        <v>6541</v>
      </c>
      <c r="F15" s="11">
        <v>6700</v>
      </c>
      <c r="G15" s="11">
        <v>3627</v>
      </c>
      <c r="H15" s="15">
        <f t="shared" ref="H15" si="0">(G15-E15)/(F15-E15)</f>
        <v>-18.327044025157232</v>
      </c>
      <c r="J15" s="13"/>
    </row>
    <row r="16" spans="3:11" ht="33" customHeight="1" x14ac:dyDescent="0.25">
      <c r="C16" s="6" t="s">
        <v>10</v>
      </c>
      <c r="D16" s="51" t="s">
        <v>125</v>
      </c>
      <c r="E16" s="52"/>
      <c r="F16" s="52"/>
      <c r="G16" s="52"/>
      <c r="H16" s="53"/>
    </row>
    <row r="17" spans="3:8" ht="37.5" customHeight="1" x14ac:dyDescent="0.25">
      <c r="C17" s="8" t="s">
        <v>82</v>
      </c>
      <c r="D17" s="14">
        <v>0.15</v>
      </c>
      <c r="E17" s="11">
        <v>8</v>
      </c>
      <c r="F17" s="11">
        <v>10</v>
      </c>
      <c r="G17" s="11">
        <v>12</v>
      </c>
      <c r="H17" s="15">
        <f t="shared" ref="H17" si="1">(G17-E17)/(F17-E17)</f>
        <v>2</v>
      </c>
    </row>
    <row r="18" spans="3:8" ht="33" customHeight="1" x14ac:dyDescent="0.25">
      <c r="C18" s="6" t="s">
        <v>10</v>
      </c>
      <c r="D18" s="51" t="s">
        <v>112</v>
      </c>
      <c r="E18" s="52"/>
      <c r="F18" s="52"/>
      <c r="G18" s="52"/>
      <c r="H18" s="53"/>
    </row>
    <row r="19" spans="3:8" ht="45" x14ac:dyDescent="0.25">
      <c r="C19" s="8" t="s">
        <v>84</v>
      </c>
      <c r="D19" s="14">
        <v>0.1</v>
      </c>
      <c r="E19" s="11">
        <v>1470</v>
      </c>
      <c r="F19" s="11">
        <v>1500</v>
      </c>
      <c r="G19" s="11">
        <v>3707</v>
      </c>
      <c r="H19" s="15">
        <f t="shared" ref="H19" si="2">(G19-E19)/(F19-E19)</f>
        <v>74.566666666666663</v>
      </c>
    </row>
    <row r="20" spans="3:8" ht="34.5" customHeight="1" thickBot="1" x14ac:dyDescent="0.3">
      <c r="C20" s="9" t="s">
        <v>10</v>
      </c>
      <c r="D20" s="23" t="s">
        <v>107</v>
      </c>
      <c r="E20" s="24"/>
      <c r="F20" s="24"/>
      <c r="G20" s="24"/>
      <c r="H20" s="25"/>
    </row>
  </sheetData>
  <mergeCells count="9">
    <mergeCell ref="D16:H16"/>
    <mergeCell ref="D18:H18"/>
    <mergeCell ref="D20:H20"/>
    <mergeCell ref="D6:H6"/>
    <mergeCell ref="D7:H7"/>
    <mergeCell ref="D8:H8"/>
    <mergeCell ref="D9:H9"/>
    <mergeCell ref="D12:H12"/>
    <mergeCell ref="D14:H14"/>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H1.1</vt:lpstr>
      <vt:lpstr>H1.2</vt:lpstr>
      <vt:lpstr>H2.1</vt:lpstr>
      <vt:lpstr>H2.2</vt:lpstr>
      <vt:lpstr>H2.3</vt:lpstr>
      <vt:lpstr>H2.4</vt:lpstr>
      <vt:lpstr>H3.1</vt:lpstr>
      <vt:lpstr>H3.2</vt:lpstr>
      <vt:lpstr>H4.1</vt:lpstr>
      <vt:lpstr>H4.2</vt:lpstr>
      <vt:lpstr>H4.3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2019-03-26T07:36:53Z</dcterms:modified>
</cp:coreProperties>
</file>