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Administrator\Desktop\İç Kontrol Uyum ve Risk Eylem Planları Raporları\2025 Yılı Strateji Geliştirme Daire Başkanlığı Raporları\"/>
    </mc:Choice>
  </mc:AlternateContent>
  <xr:revisionPtr revIDLastSave="0" documentId="13_ncr:1_{7EA73B92-1CA2-4660-AA3E-92DF68FD1AA9}" xr6:coauthVersionLast="47" xr6:coauthVersionMax="47" xr10:uidLastSave="{00000000-0000-0000-0000-000000000000}"/>
  <bookViews>
    <workbookView xWindow="-120" yWindow="-120" windowWidth="29040" windowHeight="15720" tabRatio="809" activeTab="2" xr2:uid="{00000000-000D-0000-FFFF-FFFF00000000}"/>
  </bookViews>
  <sheets>
    <sheet name="Doküman Hakkında" sheetId="5" r:id="rId1"/>
    <sheet name="Tanımlamalar" sheetId="4" r:id="rId2"/>
    <sheet name="Risklerin Belirlenmesi" sheetId="3" r:id="rId3"/>
    <sheet name="Risklerin Değerlendirilmesi" sheetId="9" r:id="rId4"/>
    <sheet name="Riske Yön. Al.Kar. Belirlenmesi" sheetId="10" r:id="rId5"/>
    <sheet name="Katılım Değ.(toplu)" sheetId="16" r:id="rId6"/>
    <sheet name="Risk Haritası" sheetId="6" r:id="rId7"/>
    <sheet name="Doğal Risk Seviyesi" sheetId="13" r:id="rId8"/>
  </sheets>
  <definedNames>
    <definedName name="_xlnm._FilterDatabase" localSheetId="4" hidden="1">'Riske Yön. Al.Kar. Belirlenmesi'!$C$3:$G$10</definedName>
    <definedName name="_xlnm._FilterDatabase" localSheetId="2" hidden="1">'Risklerin Belirlenmesi'!$A$3:$H$10</definedName>
    <definedName name="_xlnm._FilterDatabase" localSheetId="3" hidden="1">'Risklerin Değerlendirilmesi'!$C$3:$L$10</definedName>
    <definedName name="_xlnm.Print_Area" localSheetId="2">'Risklerin Belirlenmesi'!$A$1:$H$10</definedName>
    <definedName name="_xlnm.Print_Area" localSheetId="3">'Risklerin Değerlendirilmesi'!$A$1:$L$10</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10" l="1"/>
  <c r="N22" i="16"/>
  <c r="M22" i="16"/>
  <c r="L22" i="16"/>
  <c r="K22" i="16"/>
  <c r="J22" i="16"/>
  <c r="D22" i="16"/>
  <c r="C22" i="16"/>
  <c r="N21" i="16"/>
  <c r="M21" i="16"/>
  <c r="L21" i="16"/>
  <c r="K21" i="16"/>
  <c r="J21" i="16"/>
  <c r="D21" i="16"/>
  <c r="C21" i="16"/>
  <c r="N20" i="16"/>
  <c r="M20" i="16"/>
  <c r="L20" i="16"/>
  <c r="K20" i="16"/>
  <c r="J20" i="16"/>
  <c r="D20" i="16"/>
  <c r="C20" i="16"/>
  <c r="N19" i="16"/>
  <c r="M19" i="16"/>
  <c r="L19" i="16"/>
  <c r="K19" i="16"/>
  <c r="J19" i="16"/>
  <c r="D19" i="16"/>
  <c r="C19" i="16"/>
  <c r="N18" i="16"/>
  <c r="M18" i="16"/>
  <c r="L18" i="16"/>
  <c r="K18" i="16"/>
  <c r="J18" i="16"/>
  <c r="D18" i="16"/>
  <c r="C18" i="16"/>
  <c r="N17" i="16"/>
  <c r="M17" i="16"/>
  <c r="L17" i="16"/>
  <c r="K17" i="16"/>
  <c r="J17" i="16"/>
  <c r="D17" i="16"/>
  <c r="C17" i="16"/>
  <c r="B17" i="16"/>
  <c r="B18" i="16" s="1"/>
  <c r="B19" i="16" s="1"/>
  <c r="B20" i="16" s="1"/>
  <c r="B21" i="16" s="1"/>
  <c r="B22" i="16" s="1"/>
  <c r="N16" i="16"/>
  <c r="M16" i="16"/>
  <c r="L16" i="16"/>
  <c r="K16" i="16"/>
  <c r="J16" i="16"/>
  <c r="D16" i="16"/>
  <c r="C16" i="16"/>
  <c r="N11" i="16"/>
  <c r="M11" i="16"/>
  <c r="L11" i="16"/>
  <c r="K11" i="16"/>
  <c r="J11" i="16"/>
  <c r="D11" i="16"/>
  <c r="C11" i="16"/>
  <c r="N10" i="16"/>
  <c r="M10" i="16"/>
  <c r="L10" i="16"/>
  <c r="K10" i="16"/>
  <c r="J10" i="16"/>
  <c r="D10" i="16"/>
  <c r="C10" i="16"/>
  <c r="N9" i="16"/>
  <c r="M9" i="16"/>
  <c r="L9" i="16"/>
  <c r="K9" i="16"/>
  <c r="J9" i="16"/>
  <c r="D9" i="16"/>
  <c r="C9" i="16"/>
  <c r="N8" i="16"/>
  <c r="M8" i="16"/>
  <c r="L8" i="16"/>
  <c r="K8" i="16"/>
  <c r="J8" i="16"/>
  <c r="D8" i="16"/>
  <c r="C8" i="16"/>
  <c r="N7" i="16"/>
  <c r="M7" i="16"/>
  <c r="L7" i="16"/>
  <c r="K7" i="16"/>
  <c r="J7" i="16"/>
  <c r="D7" i="16"/>
  <c r="C7" i="16"/>
  <c r="N6" i="16"/>
  <c r="M6" i="16"/>
  <c r="L6" i="16"/>
  <c r="K6" i="16"/>
  <c r="J6" i="16"/>
  <c r="D6" i="16"/>
  <c r="C6" i="16"/>
  <c r="B6" i="16"/>
  <c r="B7" i="16" s="1"/>
  <c r="B8" i="16" s="1"/>
  <c r="B9" i="16" s="1"/>
  <c r="B10" i="16" s="1"/>
  <c r="B11" i="16" s="1"/>
  <c r="N5" i="16"/>
  <c r="M5" i="16"/>
  <c r="L5" i="16"/>
  <c r="K5" i="16"/>
  <c r="J5" i="16"/>
  <c r="D5" i="16"/>
  <c r="C5" i="16"/>
  <c r="D10" i="10"/>
  <c r="D9" i="10"/>
  <c r="D8" i="10"/>
  <c r="D7" i="10"/>
  <c r="D6" i="10"/>
  <c r="D5" i="10"/>
  <c r="E9" i="9"/>
  <c r="E10" i="9"/>
  <c r="B9" i="10"/>
  <c r="B10" i="10"/>
  <c r="B9" i="9"/>
  <c r="B10" i="9"/>
  <c r="B8" i="10"/>
  <c r="E8" i="9"/>
  <c r="B8" i="9"/>
  <c r="B7" i="10"/>
  <c r="E7" i="9"/>
  <c r="B7" i="9"/>
  <c r="B6" i="10"/>
  <c r="E6" i="9"/>
  <c r="B6" i="9"/>
  <c r="B5" i="10"/>
  <c r="E5" i="9"/>
  <c r="B5" i="9"/>
  <c r="B4" i="10"/>
  <c r="E4" i="9"/>
  <c r="B4" i="9"/>
  <c r="O11" i="16" l="1"/>
  <c r="P11" i="16" s="1"/>
  <c r="O22" i="16"/>
  <c r="P22" i="16" s="1"/>
  <c r="O21" i="16"/>
  <c r="P21" i="16" s="1"/>
  <c r="O10" i="16"/>
  <c r="P10" i="16" s="1"/>
  <c r="O20" i="16"/>
  <c r="P20" i="16" s="1"/>
  <c r="O9" i="16"/>
  <c r="P9" i="16" s="1"/>
  <c r="O16" i="16"/>
  <c r="P16" i="16" s="1"/>
  <c r="O5" i="16"/>
  <c r="P5" i="16" s="1"/>
  <c r="O8" i="16"/>
  <c r="P8" i="16" s="1"/>
  <c r="O18" i="16"/>
  <c r="P18" i="16" s="1"/>
  <c r="O6" i="16"/>
  <c r="P6" i="16" s="1"/>
  <c r="O19" i="16"/>
  <c r="P19" i="16" s="1"/>
  <c r="O7" i="16"/>
  <c r="P7" i="16" s="1"/>
  <c r="O17" i="16"/>
  <c r="P17" i="16" s="1"/>
  <c r="I10" i="9"/>
  <c r="I9" i="9"/>
  <c r="I8" i="9"/>
  <c r="I7" i="9"/>
  <c r="I6" i="9"/>
  <c r="I5" i="9"/>
  <c r="I4" i="9"/>
  <c r="K10" i="9" l="1"/>
  <c r="L10" i="9" s="1"/>
  <c r="K9" i="9"/>
  <c r="L9" i="9" s="1"/>
  <c r="K5" i="9"/>
  <c r="L5" i="9" s="1"/>
  <c r="K6" i="9"/>
  <c r="L6" i="9" s="1"/>
  <c r="K7" i="9"/>
  <c r="L7" i="9" s="1"/>
  <c r="K8" i="9"/>
  <c r="L8" i="9" s="1"/>
  <c r="K4" i="9"/>
  <c r="L4" i="9" s="1"/>
</calcChain>
</file>

<file path=xl/sharedStrings.xml><?xml version="1.0" encoding="utf-8"?>
<sst xmlns="http://schemas.openxmlformats.org/spreadsheetml/2006/main" count="301" uniqueCount="188">
  <si>
    <t>Doküman Hakkında</t>
  </si>
  <si>
    <t>Genel</t>
  </si>
  <si>
    <t>Doküman Kontrol</t>
  </si>
  <si>
    <t>Genel Bilgiler</t>
  </si>
  <si>
    <t>Versiyon:</t>
  </si>
  <si>
    <t>Versiyon</t>
  </si>
  <si>
    <t>Revizyon Tarihi</t>
  </si>
  <si>
    <t>Değişiklik Açıklaması</t>
  </si>
  <si>
    <t>Risk No</t>
  </si>
  <si>
    <t>Olasılık</t>
  </si>
  <si>
    <t>Etki</t>
  </si>
  <si>
    <t>Risk No.</t>
  </si>
  <si>
    <t>Riske Yönelik Alınacak Karar</t>
  </si>
  <si>
    <t>Doğal Risk Puanı</t>
  </si>
  <si>
    <t>Mevcut Risk Yönetimi Faaliyetleri</t>
  </si>
  <si>
    <t>Artık Risk Puanı</t>
  </si>
  <si>
    <t xml:space="preserve">Doğal risk, kurum tarafından riske yönelik herhangi bir risk yönetimi faaliyeti uygulanmadan önceki risk seviyesidir. Doğal risk puanı, etki ve olasılık seviyelerinin çarpımı ile hesaplanır. </t>
  </si>
  <si>
    <t>Belirleme Tarihi</t>
  </si>
  <si>
    <t>Belirlenme Tarihi</t>
  </si>
  <si>
    <t>Risklerin Değerlendirilmesi</t>
  </si>
  <si>
    <t>Risklerin Belirlenmesi</t>
  </si>
  <si>
    <t>Riske Yönelik Alınacak Kararların Belirlenmesi</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</si>
  <si>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</si>
  <si>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Öncü Risk Göstergesi (ÖRG)</t>
  </si>
  <si>
    <t>ÖRG Hedefi</t>
  </si>
  <si>
    <t>ÖRG Raporlama Periyodu</t>
  </si>
  <si>
    <t>Risk İştahı</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</si>
  <si>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</si>
  <si>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 xml:space="preserve">Kurumun "Nereye ulaşmak istiyoruz?" sorusuna verdiği cevabı ifade eder. </t>
  </si>
  <si>
    <t>Kurumun stratejik planında yer alan hedefin numarasını ifade eder.</t>
  </si>
  <si>
    <t>Kurumun stratejik planında yer alan amacın numarasını ifade eder.</t>
  </si>
  <si>
    <t>Amaçların gerçekleştirilmesine yönelik öngörülen çıktı ve sonuçları tanımlanmış bir zaman dilimi içerisinde nitelik ve nicelik olarak ifade eder.</t>
  </si>
  <si>
    <t>Kurum stratejik planında yer alan hedefine yönelik tanımlanan riskin numarasını ifade eder.</t>
  </si>
  <si>
    <t>Kurumun stratejik amaç ve hedeflerine ulaşmasını önemli ölçüde etkileyebilecek "ÇOK YÜKSEK" ve "YÜKSEK" seviyeli risklerin takibinde kullanılan göstergeleri ifade eder.</t>
  </si>
  <si>
    <t>Kullanılan ÖRG'ye yönelik tanımlanan hedefi ifade eder.</t>
  </si>
  <si>
    <t xml:space="preserve">Tanımlanan ÖRG'nin hangi periyotta ilgili yöneticilere raporlanacağını ifade eder. </t>
  </si>
  <si>
    <t>Risklerin İzlenmesi</t>
  </si>
  <si>
    <t>Değişim Nedenleri</t>
  </si>
  <si>
    <t>Tanımlamalar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</si>
  <si>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</si>
  <si>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</si>
  <si>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</si>
  <si>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</si>
  <si>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 xml:space="preserve">Mevcut Risk Yönetimi Faaliyetleri Değişti mi? </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</si>
  <si>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</si>
  <si>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</si>
  <si>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Öngörülen riskin gerçekleşmesi halinde bağlı olduğu hedefe ve kuruma etkisinin ÇOK YÜKSEK (5) / YÜKSEK (4)/ ORTA (3)/ DÜŞÜK (2)/ ÇOK DÜŞÜK (1) olarak değerlendirildiği alandır.</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</si>
  <si>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</si>
  <si>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</si>
  <si>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Öngörülen riskin gerçekleşme ihtimalinin NEREDEYSE KESİN (5)/ YÜKSEK OLASILIK (4)/ OLASI (3)/ ZAYIF OLASILIK (2)/ ÇOK DÜŞÜK OLASILIK (1) olarak değerlendirildiği alandır.</t>
  </si>
  <si>
    <t>OLASILIK</t>
  </si>
  <si>
    <t>Neredeyse Kesin</t>
  </si>
  <si>
    <t>Yüksek Olasılık</t>
  </si>
  <si>
    <t>Olası</t>
  </si>
  <si>
    <t>Zayıf Olasılık</t>
  </si>
  <si>
    <t>Çok Zayıf Olasılık</t>
  </si>
  <si>
    <t>Çok Düşük</t>
  </si>
  <si>
    <t>Düşük</t>
  </si>
  <si>
    <t>Orta</t>
  </si>
  <si>
    <t>Çok Yüksek</t>
  </si>
  <si>
    <t>ETKİ</t>
  </si>
  <si>
    <t>Yüksek</t>
  </si>
  <si>
    <t>RİSK HARİTASI</t>
  </si>
  <si>
    <t>Revizyonlar (*)</t>
  </si>
  <si>
    <t>Düzenleyen</t>
  </si>
  <si>
    <r>
      <t xml:space="preserve">[1.0] </t>
    </r>
    <r>
      <rPr>
        <i/>
        <sz val="10"/>
        <color theme="1"/>
        <rFont val="Georgia"/>
        <family val="1"/>
        <charset val="162"/>
      </rPr>
      <t>(örnek gösterim)</t>
    </r>
  </si>
  <si>
    <t>Dağıtım &amp; Onaylar (**)</t>
  </si>
  <si>
    <t>Onay Tarihi</t>
  </si>
  <si>
    <t>Açıklama</t>
  </si>
  <si>
    <t>Dokümanın versiyonunu ifade eder.</t>
  </si>
  <si>
    <t xml:space="preserve">Son versiyonun düzenlenme tarihini ifade eder. </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</si>
  <si>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</si>
  <si>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</si>
  <si>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Versiyon Tarihi:</t>
  </si>
  <si>
    <t>Risk Güncellik Durumu</t>
  </si>
  <si>
    <t>Belirlenecek risklerin hangi kategorilerde değerlendirileceğini ifade eder. Dış risk ve kurum içinde yönetilebilecek risk olmak üzere 2 odakta değerlendirilir. Riskler kurumun belirlediği alt kategorilerde (uyum, finansal vb.) detaylandırılabilir.</t>
  </si>
  <si>
    <t>Riske yönelik belirlenen azaltma kararı doğrultusunda alınacak önlemleri / yapılacak çalışmaları ifade eder.</t>
  </si>
  <si>
    <t>Doğal Risk Seviyesi</t>
  </si>
  <si>
    <t>Artık Risk Seviyesi (Sonuç)</t>
  </si>
  <si>
    <t>Artık Risk Seviyesi 
(Sonuç)</t>
  </si>
  <si>
    <t>Doğal Risk Seviyesi Değişti mi?</t>
  </si>
  <si>
    <t>Artık Risk Seviyesi Değişti mi?</t>
  </si>
  <si>
    <t>Yeni Doğal Risk Seviyesi</t>
  </si>
  <si>
    <t>Yeni Artık Seviyesi</t>
  </si>
  <si>
    <t>Açıklama / Revize</t>
  </si>
  <si>
    <t>Mevcut Risk Yönetimi Faaliyetleri Riskin Etkisini Mi Olasılığını Mı Düşürmekte?</t>
  </si>
  <si>
    <t xml:space="preserve">Mevcut risk yönetimi faaliyetlerinin riskin etkisini mi yoksa olasığını mı düşürdüğüne ilişkin (ikisi birlikte de olabilir) sınıflama yapılmasıdır. </t>
  </si>
  <si>
    <t xml:space="preserve">Riskin güncel olup olmadığı veya herhangi bir değişikliğe uğrayıp uğramadığını belirtir. "Güncel, Güncel Değil, Değişti" kategorileri ile takip sağlanır. </t>
  </si>
  <si>
    <t>İlave Risk Yönetim Faaliyeti</t>
  </si>
  <si>
    <t>Faaliyet Sorumluları</t>
  </si>
  <si>
    <t>Revize Faaliyet Tarihi</t>
  </si>
  <si>
    <t>Değişen Risk Seviyesine İstinaden Yeni/İlave Faaliyet Tanımlaması Gerekli mi?</t>
  </si>
  <si>
    <t>Tanımlanan ÖRG'ye yönelik sapma olması durumunda uygulanacak faaliyeti ifade eder.</t>
  </si>
  <si>
    <t>Gerçekleştirilecek faaliyetin planlanan tamamlanma tarihidir.</t>
  </si>
  <si>
    <t xml:space="preserve">Risklere yönelik alınan kararlar doğrultusunda belirlenen gerekli faaliyetlerin gerçekleştirilmesinden sorumlu birim ve yöneticileri ifade eder. </t>
  </si>
  <si>
    <t>A</t>
  </si>
  <si>
    <t>B</t>
  </si>
  <si>
    <t>C</t>
  </si>
  <si>
    <t>D</t>
  </si>
  <si>
    <t>E</t>
  </si>
  <si>
    <t>Artık Risk Seviyesi Bölgeler</t>
  </si>
  <si>
    <t xml:space="preserve">İlgili haritada bölgeler renklerle ifade edilmektedir. A bölgesi çok yüksek seviyeye sahip riskleri ifade ederken, E bölgesi çok düşük seviyeli riskleri ifade etmektedir. Risklerin harita üzerinde gösterimi ile kurum içerisinde varolan risklerin seviyelerinin hangi alanlarda yoğunlaştığı kolayca ifade edilebilmektedir. </t>
  </si>
  <si>
    <t xml:space="preserve">Risk haritaları hem doğal risklerin hem de artık risk seviyelerinin gösteriminde kullanılabilir. Doğal risk seviyesi hesaplanan bir riskin mevcut risk yönetimi faaliyetlerinin etkinliği değerlendirilerek artık risk seviyesine ulaşılır. Burada dikkat edilmesi gereken hususlardan bir tanesi mevcut risk yönetimi faaliyetleri ile riskin etkisi, olasılığı veya ikisi üzerinde de ne kadarlık bir azalmaya neden olduğudur. Eğer mevcut risk yönetim faaliyetleri ilgili riskin sadece olasılığını düşürmeye yönelik tasarlanmış ise risk haritasında aşağı doğru, etkisini düşürmeye yönelik ise sola doğru, ikisini birden düşürmeye yönelik ise hem sola hem aşağı doğru olacak şekilde bir gösterim yapılır . </t>
  </si>
  <si>
    <t>RİSK KAYIT VE İLAVE RİSK YÖNETİM FAALİYETİ TAKİP FORMU</t>
  </si>
  <si>
    <t>İlave Risk Yönetim Faaliyet Durumu</t>
  </si>
  <si>
    <t>İlave Risk Yönetim Faaliyetlerin Takip Edilmesi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</si>
  <si>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</si>
  <si>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 xml:space="preserve">Riske yönelik alınacak kararlar "RİSKİ KABUL ETMEK", "RİSKTEN KAÇINMAK", "RİSKİ DEVRETMEK" veya "RİSKİ AZALTMAK" olarak ifade edilir. </t>
  </si>
  <si>
    <t>Risk Evreni</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</si>
  <si>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</si>
  <si>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</si>
  <si>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Katılımcı Değerlendirmeleri</t>
  </si>
  <si>
    <t>Etki Seviyesi</t>
  </si>
  <si>
    <t>Etki Seviyesi Adedi</t>
  </si>
  <si>
    <t>Sıra No</t>
  </si>
  <si>
    <t>Belirlenen Riskler</t>
  </si>
  <si>
    <t>Toplam</t>
  </si>
  <si>
    <t>Ağırlıklı Ortalama Değeri</t>
  </si>
  <si>
    <t>Olasılık Seviyesi</t>
  </si>
  <si>
    <t>Olasılık Seviyesi Adedi</t>
  </si>
  <si>
    <t>ÖRG Sorumlusu</t>
  </si>
  <si>
    <t>Faaliyet Başlangış Tarihi</t>
  </si>
  <si>
    <t>Faaliyet Tamamlanma Tarihi</t>
  </si>
  <si>
    <t>Faaliyet Başlangıç Tarihi</t>
  </si>
  <si>
    <t>Gerçekleştirilecek faaliyetin planlanan başlangıç tarihidir.</t>
  </si>
  <si>
    <t>Mevcut Risk Yönetimi Faaliyetlerinin Yeterliliği</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</si>
  <si>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</si>
  <si>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</si>
  <si>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Mevcut Risk Yönetimi Faaliyetlerinin Yeterlilik Katsayısı</t>
  </si>
  <si>
    <t>Alt Kök Nedenler</t>
  </si>
  <si>
    <t>ÖRG Sapması Durumunda Gerçekleştirilecek Faaliyet</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</si>
  <si>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</si>
  <si>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</si>
  <si>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 xml:space="preserve">Risk tanımında yer alan ana kök nedene ilişkin ayrıntılı bilgiye yer verilir, ana kök neden alt kök nedenler olarak detaylandırılır. </t>
  </si>
  <si>
    <t>İlgili riskin hangi tarihte belirlendiğini ifade eder.</t>
  </si>
  <si>
    <t>Varsa İlgili Fırsatlar</t>
  </si>
  <si>
    <t>Belirlenen riskin kurum için fırsat boyutunun da olması durumunda bu fırsatların ne olduğu ifade edilir.</t>
  </si>
  <si>
    <t>Stratejik Amaç ve Hedefler</t>
  </si>
  <si>
    <t>Stratejik Amaç No.</t>
  </si>
  <si>
    <t>Stratejik Amaç Tanımı</t>
  </si>
  <si>
    <t>Stratejik Hedef No.</t>
  </si>
  <si>
    <t>Stratejik Hedef Tanımı</t>
  </si>
  <si>
    <t xml:space="preserve">Hedefe yönelik kurumun almak istediği en yüksek risk düzeyini ifade eder. Risk iştahı  "Yüksek", "Orta" veya "Düşük" olarak belirlenir. </t>
  </si>
  <si>
    <t xml:space="preserve">Öncü risk göstergesini veya bu göstergeyi hesaplamada kullanılacak veriyi sağlayacak birimdir. </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</si>
  <si>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</si>
  <si>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</si>
  <si>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Güncel</t>
  </si>
  <si>
    <t>RS-01</t>
  </si>
  <si>
    <t>İç Risk (Operasyonel Riskler)</t>
  </si>
  <si>
    <t>01.01.2026</t>
  </si>
  <si>
    <t>Kısmen Yeterli</t>
  </si>
  <si>
    <t>Etki ve Olasılık</t>
  </si>
  <si>
    <t>Yeterli</t>
  </si>
  <si>
    <t>Birim Üst Yöneticisi</t>
  </si>
  <si>
    <t>RS-02</t>
  </si>
  <si>
    <t>Tehdit</t>
  </si>
  <si>
    <t>Riski Azaltmak</t>
  </si>
  <si>
    <t>RS-03</t>
  </si>
  <si>
    <t>RS-04</t>
  </si>
  <si>
    <t>RS-05</t>
  </si>
  <si>
    <t xml:space="preserve">Mali işlemleri gerçekleştiren personelin sayısal ve nitelik yönünden yetersiz olması
</t>
  </si>
  <si>
    <t>Hizmetiçi eğitimlerdeki verimliliğin düşük olması</t>
  </si>
  <si>
    <t>RS-06</t>
  </si>
  <si>
    <t>RS-07</t>
  </si>
  <si>
    <t>Personellerin mali işlerden doğan sorumluklardan kaçınması</t>
  </si>
  <si>
    <t>Güncel mevzuatı takip etme isteksizliği</t>
  </si>
  <si>
    <t>Uygulamalı eğitimlerin yeteri kadar verilmemesi ve personelin isteksizliği</t>
  </si>
  <si>
    <t>Yöneticilerin  beklentilerinin farklı olması ve kişisel gelişimlerini yansıtmaması</t>
  </si>
  <si>
    <t>Fırsat</t>
  </si>
  <si>
    <t>İşi sahiplenme seviyesinin düşük olması ve kolaycılığa kaçınılması</t>
  </si>
  <si>
    <t>Stratejik Plan, İdare Faaliyet Raporu, Performans Raporu, Tasarruf, Kalite Raporları gibi raporlar için talep edilen  verilerin  güvenilirliği ve bilinilirliğinin eksikliği</t>
  </si>
  <si>
    <t>Merkezi bir veri sistemi kurulması ve sorumlulukların tanımlanması</t>
  </si>
  <si>
    <t>Personel sayısının artırılması ve hizmetiçi eğitim verilmesi</t>
  </si>
  <si>
    <t>Sorumluluk bilincinin oluşması için hizmetiçi eğitimlerin verilmesi</t>
  </si>
  <si>
    <t xml:space="preserve"> Orta</t>
  </si>
  <si>
    <t>Motivasyon ve işe sahiplenmenin artırılması için faaliyetlerin yapılması</t>
  </si>
  <si>
    <t>Mali işlerden sorumlu personelin yeni karşılaştığı sorunlarda çözüme dönük araştırma isteksizliği</t>
  </si>
  <si>
    <t>Yöneticilerin kurum idari süreçlerini sahiplenme motivasyonun artırılması</t>
  </si>
  <si>
    <t>İç Risk (Stratejik  Riskler)</t>
  </si>
  <si>
    <t>Riski Devretmek</t>
  </si>
  <si>
    <t>Riski Azaltmak ve Riski Devretmek</t>
  </si>
  <si>
    <t>Üst Yönetim</t>
  </si>
  <si>
    <t>Sorumlu kurul ve komisyonlar  tarafından hazırlanan raporların etkin değerlendirilmemesi ve iyileştirmelerin etkisiz kalması</t>
  </si>
  <si>
    <t>Merkezi bir veri sisteminin olmayışı ve yapılan faaliyetlerin iç kalite güvence mekanizmasında bildirilme ve raporları algıma eksikliği</t>
  </si>
  <si>
    <t>Mali işlemlerde görevlendirilen personelin (Taşınır Kayıt Yetkilisi, Mutemet, vb.) sık sık değiştirilmeleri nedeniyle hatalı işlemlerin artması</t>
  </si>
  <si>
    <t>Bazı yöneticilerin (Harcama Yetkilisi, Gerçekleştirme Görevlileri, vb.) mali mevzuat bilgileri bilinirliliğinin düşük olması</t>
  </si>
  <si>
    <t>Mali işlemlerde görevlendirilen personellerin özlük haklarında iyileştirme yapılması</t>
  </si>
  <si>
    <t>Kadro kullanım izinleri ve atama sayılarını az olması, nakil olan personelin gelen personelden fazla olması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</si>
</sst>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font>
      <sz val="10"/>
      <color theme="1"/>
      <name val="Calibri"/>
      <family val="2"/>
      <scheme val="minor"/>
    </font>
    <font>
      <sz val="11"/>
      <color theme="1"/>
      <name val="Calibri"/>
      <family val="2"/>
      <scheme val="minor"/>
    </font>
    <font>
      <sz val="10"/>
      <color theme="1"/>
      <name val="Calibri"/>
      <family val="2"/>
      <scheme val="minor"/>
    </font>
    <font>
      <b/>
      <sz val="16"/>
      <color theme="0"/>
      <name val="Georgia"/>
      <family val="1"/>
      <charset val="162"/>
    </font>
    <font>
      <b/>
      <sz val="10"/>
      <color theme="1"/>
      <name val="Georgia"/>
      <family val="1"/>
      <charset val="162"/>
    </font>
    <font>
      <sz val="10"/>
      <color theme="1"/>
      <name val="Georgia"/>
      <family val="1"/>
      <charset val="162"/>
    </font>
    <font>
      <b/>
      <sz val="10"/>
      <color rgb="FFA32020"/>
      <name val="Georgia"/>
      <family val="1"/>
      <charset val="162"/>
    </font>
    <font>
      <sz val="10"/>
      <color rgb="FFFF0000"/>
      <name val="Georgia"/>
      <family val="1"/>
      <charset val="162"/>
    </font>
    <font>
      <sz val="11"/>
      <color theme="1"/>
      <name val="Calibri"/>
      <family val="2"/>
      <charset val="162"/>
      <scheme val="minor"/>
    </font>
    <font>
      <b/>
      <sz val="15"/>
      <color theme="1"/>
      <name val="Georgia"/>
      <family val="1"/>
      <charset val="162"/>
    </font>
    <font>
      <b/>
      <sz val="12"/>
      <name val="Georgia"/>
      <family val="1"/>
      <charset val="162"/>
    </font>
    <font>
      <sz val="12"/>
      <name val="Georgia"/>
      <family val="1"/>
      <charset val="162"/>
    </font>
    <font>
      <b/>
      <i/>
      <sz val="12"/>
      <color theme="0"/>
      <name val="Georgia"/>
      <family val="1"/>
      <charset val="162"/>
    </font>
    <font>
      <sz val="12"/>
      <color theme="1"/>
      <name val="Georgia"/>
      <family val="1"/>
      <charset val="162"/>
    </font>
    <font>
      <sz val="12"/>
      <color rgb="FF00B050"/>
      <name val="Georgia"/>
      <family val="1"/>
      <charset val="162"/>
    </font>
    <font>
      <sz val="12"/>
      <color indexed="8"/>
      <name val="Georgia"/>
      <family val="1"/>
      <charset val="162"/>
    </font>
    <font>
      <b/>
      <sz val="12"/>
      <color theme="1"/>
      <name val="Georgia"/>
      <family val="1"/>
      <charset val="162"/>
    </font>
    <font>
      <i/>
      <sz val="10"/>
      <color theme="1"/>
      <name val="Georgia"/>
      <family val="1"/>
      <charset val="162"/>
    </font>
    <font>
      <sz val="10"/>
      <color rgb="FFC00000"/>
      <name val="Georgia"/>
      <family val="1"/>
      <charset val="162"/>
    </font>
    <font>
      <sz val="11"/>
      <color theme="1"/>
      <name val="Georgia"/>
      <family val="1"/>
      <charset val="162"/>
    </font>
    <font>
      <b/>
      <sz val="11"/>
      <color theme="1"/>
      <name val="Georgia"/>
      <family val="1"/>
      <charset val="162"/>
    </font>
    <font>
      <sz val="11"/>
      <name val="Georgia"/>
      <family val="1"/>
      <charset val="162"/>
    </font>
    <font>
      <b/>
      <i/>
      <sz val="15"/>
      <color theme="0"/>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b/>
      <sz val="11"/>
      <color theme="0"/>
      <name val="Myriad Pro"/>
      <family val="2"/>
      <charset val="162"/>
    </font>
    <font>
      <sz val="11"/>
      <color theme="1"/>
      <name val="Myriad Pro"/>
      <family val="2"/>
      <charset val="162"/>
    </font>
    <font>
      <b/>
      <sz val="11"/>
      <color theme="1"/>
      <name val="Myriad Pro"/>
      <family val="2"/>
      <charset val="162"/>
    </font>
    <font>
      <sz val="11"/>
      <name val="Myriad Pro"/>
      <family val="2"/>
      <charset val="162"/>
    </font>
    <font>
      <b/>
      <sz val="11"/>
      <name val="Myriad Pro"/>
      <family val="2"/>
      <charset val="162"/>
    </font>
    <font>
      <b/>
      <sz val="11"/>
      <color rgb="FFFF0000"/>
      <name val="Myriad Pro"/>
      <family val="2"/>
      <charset val="162"/>
    </font>
    <font>
      <b/>
      <sz val="11"/>
      <color theme="3"/>
      <name val="Myriad Pro"/>
      <family val="2"/>
      <charset val="162"/>
    </font>
    <font>
      <b/>
      <sz val="16"/>
      <color theme="1"/>
      <name val="Georgia"/>
      <family val="1"/>
      <charset val="162"/>
    </font>
    <font>
      <sz val="14"/>
      <color theme="1"/>
      <name val="Georgia"/>
      <family val="1"/>
      <charset val="162"/>
    </font>
    <font>
      <sz val="16"/>
      <color theme="1"/>
      <name val="Georgia"/>
      <family val="1"/>
      <charset val="162"/>
    </font>
    <font>
      <b/>
      <i/>
      <sz val="16"/>
      <color theme="0"/>
      <name val="Georgia"/>
      <family val="1"/>
      <charset val="162"/>
    </font>
    <font>
      <sz val="14"/>
      <name val="Georgia"/>
      <family val="1"/>
      <charset val="162"/>
    </font>
    <font>
      <b/>
      <sz val="14"/>
      <name val="Georgia"/>
      <family val="1"/>
      <charset val="162"/>
    </font>
    <font>
      <sz val="8"/>
      <name val="Calibri"/>
      <family val="2"/>
      <scheme val="minor"/>
    </font>
    <font>
      <b/>
      <i/>
      <sz val="18"/>
      <color rgb="FFFF0000"/>
      <name val="Georgia"/>
      <family val="1"/>
      <charset val="162"/>
    </font>
    <font>
      <b/>
      <i/>
      <sz val="20"/>
      <color rgb="FFFF0000"/>
      <name val="Georgia"/>
      <family val="1"/>
      <charset val="162"/>
    </font>
    <font>
      <b/>
      <i/>
      <sz val="10"/>
      <color theme="0"/>
      <name val="Georgia"/>
      <family val="1"/>
      <charset val="162"/>
    </font>
    <font>
      <b/>
      <sz val="12"/>
      <color rgb="FFFF0000"/>
      <name val="Georgia"/>
      <family val="1"/>
      <charset val="162"/>
    </font>
  </fonts>
  <fills count="17">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rgb="FFC00000"/>
        <bgColor indexed="64"/>
      </patternFill>
    </fill>
    <fill>
      <patternFill patternType="solid">
        <fgColor theme="5"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36">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rgb="FFA32020"/>
      </top>
      <bottom style="medium">
        <color rgb="FFA32020"/>
      </bottom>
      <diagonal/>
    </border>
    <border>
      <left/>
      <right/>
      <top/>
      <bottom style="dotted">
        <color rgb="FFA32020"/>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top style="medium">
        <color auto="1"/>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s>
  <cellStyleXfs count="7">
    <xf numFmtId="0" fontId="0" fillId="0" borderId="0"/>
    <xf numFmtId="0" fontId="2" fillId="0" borderId="0"/>
    <xf numFmtId="0" fontId="2" fillId="0" borderId="0"/>
    <xf numFmtId="0" fontId="1" fillId="0" borderId="0"/>
    <xf numFmtId="0" fontId="2" fillId="0" borderId="0"/>
    <xf numFmtId="0" fontId="8" fillId="0" borderId="0"/>
    <xf numFmtId="0" fontId="1" fillId="0" borderId="0"/>
  </cellStyleXfs>
  <cellXfs count="179">
    <xf numFmtId="0" fontId="0" fillId="0" borderId="0" xfId="0"/>
    <xf numFmtId="0" fontId="4" fillId="0" borderId="5" xfId="0" applyFont="1" applyBorder="1" applyAlignment="1">
      <alignment vertical="center" wrapText="1"/>
    </xf>
    <xf numFmtId="0" fontId="7" fillId="0" borderId="5" xfId="0" applyFont="1" applyBorder="1" applyAlignment="1">
      <alignment vertical="center" wrapText="1"/>
    </xf>
    <xf numFmtId="0" fontId="4" fillId="0" borderId="0" xfId="0" applyFont="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4" fillId="0" borderId="1" xfId="0" applyFont="1" applyBorder="1" applyAlignment="1">
      <alignment horizontal="left" vertical="center"/>
    </xf>
    <xf numFmtId="0" fontId="4" fillId="0" borderId="0" xfId="1" applyFont="1" applyBorder="1" applyAlignment="1">
      <alignment horizontal="left" vertical="center"/>
    </xf>
    <xf numFmtId="0" fontId="13" fillId="0" borderId="0" xfId="0" applyFont="1" applyAlignment="1">
      <alignment vertical="center"/>
    </xf>
    <xf numFmtId="0" fontId="5" fillId="0" borderId="0" xfId="0" applyFont="1" applyBorder="1" applyAlignment="1">
      <alignment vertical="center"/>
    </xf>
    <xf numFmtId="0" fontId="13" fillId="0" borderId="0" xfId="0" applyFont="1"/>
    <xf numFmtId="0" fontId="13" fillId="0" borderId="22" xfId="0" applyFont="1" applyBorder="1"/>
    <xf numFmtId="0" fontId="13" fillId="0" borderId="25" xfId="0" applyFont="1" applyBorder="1"/>
    <xf numFmtId="0" fontId="13" fillId="0" borderId="10" xfId="0" applyFont="1" applyBorder="1"/>
    <xf numFmtId="0" fontId="13" fillId="0" borderId="11" xfId="0" applyFont="1" applyBorder="1"/>
    <xf numFmtId="0" fontId="13" fillId="0" borderId="21" xfId="0" applyFont="1" applyBorder="1"/>
    <xf numFmtId="0" fontId="13" fillId="0" borderId="23" xfId="0" applyFont="1" applyBorder="1"/>
    <xf numFmtId="0" fontId="5" fillId="0" borderId="5" xfId="0" applyFont="1" applyBorder="1" applyAlignment="1">
      <alignment vertical="center"/>
    </xf>
    <xf numFmtId="0" fontId="0" fillId="0" borderId="22" xfId="0" applyBorder="1"/>
    <xf numFmtId="0" fontId="0" fillId="0" borderId="24" xfId="0" applyBorder="1"/>
    <xf numFmtId="0" fontId="0" fillId="0" borderId="25" xfId="0" applyBorder="1"/>
    <xf numFmtId="0" fontId="5" fillId="0" borderId="0" xfId="0" applyFont="1" applyBorder="1" applyAlignment="1">
      <alignment horizontal="center"/>
    </xf>
    <xf numFmtId="0" fontId="19" fillId="0" borderId="11" xfId="0" applyFont="1" applyBorder="1"/>
    <xf numFmtId="0" fontId="0" fillId="0" borderId="10" xfId="0" applyBorder="1"/>
    <xf numFmtId="0" fontId="19" fillId="0" borderId="0" xfId="0" applyFont="1" applyBorder="1"/>
    <xf numFmtId="0" fontId="0" fillId="0" borderId="21" xfId="0" applyBorder="1"/>
    <xf numFmtId="0" fontId="0" fillId="0" borderId="13" xfId="0" applyBorder="1"/>
    <xf numFmtId="0" fontId="0" fillId="0" borderId="23" xfId="0" applyBorder="1"/>
    <xf numFmtId="0" fontId="21" fillId="0" borderId="0" xfId="0" applyFont="1" applyFill="1" applyBorder="1" applyAlignment="1">
      <alignment vertical="center" wrapText="1"/>
    </xf>
    <xf numFmtId="0" fontId="19" fillId="0" borderId="0" xfId="5" applyFont="1" applyAlignment="1">
      <alignment vertical="center"/>
    </xf>
    <xf numFmtId="0" fontId="23" fillId="0" borderId="0" xfId="5" applyFont="1" applyFill="1" applyBorder="1" applyAlignment="1">
      <alignment horizontal="left" vertical="center" wrapText="1"/>
    </xf>
    <xf numFmtId="0" fontId="25" fillId="8" borderId="29" xfId="5" applyFont="1" applyFill="1" applyBorder="1" applyAlignment="1">
      <alignment horizontal="center" vertical="center" wrapText="1"/>
    </xf>
    <xf numFmtId="0" fontId="25" fillId="8" borderId="30" xfId="5" applyFont="1" applyFill="1" applyBorder="1" applyAlignment="1">
      <alignment horizontal="center" vertical="center" wrapText="1"/>
    </xf>
    <xf numFmtId="0" fontId="25" fillId="8" borderId="31" xfId="5" applyFont="1" applyFill="1" applyBorder="1" applyAlignment="1">
      <alignment horizontal="center" vertical="center" wrapText="1"/>
    </xf>
    <xf numFmtId="0" fontId="26" fillId="0" borderId="29" xfId="5" applyFont="1" applyBorder="1" applyAlignment="1">
      <alignment horizontal="center" vertical="center" wrapText="1"/>
    </xf>
    <xf numFmtId="0" fontId="27" fillId="0" borderId="30" xfId="5" applyFont="1" applyBorder="1" applyAlignment="1">
      <alignment horizontal="center" vertical="center" wrapText="1"/>
    </xf>
    <xf numFmtId="1" fontId="27" fillId="0" borderId="30" xfId="5" applyNumberFormat="1" applyFont="1" applyBorder="1" applyAlignment="1">
      <alignment horizontal="center" vertical="center" wrapText="1"/>
    </xf>
    <xf numFmtId="0" fontId="19" fillId="0" borderId="29" xfId="5" applyFont="1" applyBorder="1" applyAlignment="1">
      <alignment horizontal="center" vertical="center"/>
    </xf>
    <xf numFmtId="0" fontId="19" fillId="0" borderId="30" xfId="5" applyFont="1" applyBorder="1" applyAlignment="1">
      <alignment horizontal="center" vertical="center"/>
    </xf>
    <xf numFmtId="0" fontId="19" fillId="0" borderId="31" xfId="5" applyFont="1" applyBorder="1" applyAlignment="1">
      <alignment horizontal="center" vertical="center"/>
    </xf>
    <xf numFmtId="0" fontId="28" fillId="0" borderId="0" xfId="5" applyFont="1" applyAlignment="1">
      <alignment vertical="center"/>
    </xf>
    <xf numFmtId="0" fontId="26" fillId="0" borderId="0" xfId="5" applyFont="1" applyBorder="1" applyAlignment="1">
      <alignment horizontal="center" vertical="center" wrapText="1"/>
    </xf>
    <xf numFmtId="0" fontId="19" fillId="0" borderId="0" xfId="5" applyFont="1" applyBorder="1" applyAlignment="1">
      <alignment horizontal="center" vertical="center"/>
    </xf>
    <xf numFmtId="1" fontId="27" fillId="0" borderId="0" xfId="5" applyNumberFormat="1" applyFont="1" applyBorder="1" applyAlignment="1">
      <alignment horizontal="center" vertical="center" wrapText="1"/>
    </xf>
    <xf numFmtId="1" fontId="27" fillId="0" borderId="0" xfId="5" applyNumberFormat="1" applyFont="1" applyFill="1" applyBorder="1" applyAlignment="1">
      <alignment horizontal="center" vertical="center" wrapText="1"/>
    </xf>
    <xf numFmtId="0" fontId="19" fillId="10" borderId="0" xfId="0" applyFont="1" applyFill="1" applyBorder="1" applyAlignment="1">
      <alignment vertical="center"/>
    </xf>
    <xf numFmtId="0" fontId="19" fillId="8" borderId="0" xfId="0" applyFont="1" applyFill="1" applyBorder="1" applyAlignment="1">
      <alignment vertical="center"/>
    </xf>
    <xf numFmtId="0" fontId="19" fillId="9" borderId="0" xfId="0" applyFont="1" applyFill="1" applyBorder="1" applyAlignment="1">
      <alignment vertical="center"/>
    </xf>
    <xf numFmtId="0" fontId="19" fillId="5" borderId="0" xfId="0" applyFont="1" applyFill="1" applyBorder="1" applyAlignment="1">
      <alignment vertical="center"/>
    </xf>
    <xf numFmtId="0" fontId="19" fillId="5" borderId="0" xfId="0" applyFont="1" applyFill="1" applyBorder="1" applyAlignment="1">
      <alignment horizontal="center" vertical="center"/>
    </xf>
    <xf numFmtId="0" fontId="19" fillId="9" borderId="0" xfId="0" applyFont="1" applyFill="1" applyBorder="1" applyAlignment="1">
      <alignment horizontal="center" vertical="center"/>
    </xf>
    <xf numFmtId="0" fontId="19" fillId="8" borderId="0" xfId="0" applyFont="1" applyFill="1" applyBorder="1" applyAlignment="1">
      <alignment horizontal="center" vertical="center"/>
    </xf>
    <xf numFmtId="0" fontId="19" fillId="7" borderId="0" xfId="0" applyFont="1" applyFill="1" applyBorder="1" applyAlignment="1">
      <alignment vertical="center"/>
    </xf>
    <xf numFmtId="0" fontId="19" fillId="10" borderId="0" xfId="0" applyFont="1" applyFill="1" applyBorder="1" applyAlignment="1">
      <alignment horizontal="center" vertical="center"/>
    </xf>
    <xf numFmtId="0" fontId="19" fillId="7" borderId="0" xfId="0" applyFont="1" applyFill="1" applyBorder="1" applyAlignment="1">
      <alignment horizontal="center" vertical="center"/>
    </xf>
    <xf numFmtId="0" fontId="13" fillId="0" borderId="10" xfId="0" applyFont="1" applyBorder="1" applyAlignment="1">
      <alignment horizontal="left" indent="1"/>
    </xf>
    <xf numFmtId="0" fontId="30" fillId="0" borderId="0" xfId="0" applyFont="1" applyAlignment="1">
      <alignment vertical="center"/>
    </xf>
    <xf numFmtId="0" fontId="30" fillId="0" borderId="0" xfId="0" applyFont="1" applyAlignment="1">
      <alignment horizontal="left"/>
    </xf>
    <xf numFmtId="0" fontId="31" fillId="0" borderId="1" xfId="1" applyFont="1" applyFill="1" applyBorder="1" applyAlignment="1">
      <alignment horizontal="left" vertical="center"/>
    </xf>
    <xf numFmtId="0" fontId="31" fillId="0" borderId="0" xfId="0" applyFont="1" applyFill="1" applyAlignment="1">
      <alignment vertical="center"/>
    </xf>
    <xf numFmtId="0" fontId="30" fillId="0" borderId="0" xfId="0" applyFont="1" applyFill="1" applyBorder="1" applyAlignment="1">
      <alignment horizontal="left" vertical="center"/>
    </xf>
    <xf numFmtId="0" fontId="31" fillId="0" borderId="1" xfId="1" applyFont="1" applyFill="1" applyBorder="1" applyAlignment="1">
      <alignment horizontal="left" vertical="center" wrapText="1"/>
    </xf>
    <xf numFmtId="0" fontId="30" fillId="0" borderId="0" xfId="0" applyFont="1" applyFill="1" applyAlignment="1">
      <alignment vertical="center"/>
    </xf>
    <xf numFmtId="0" fontId="31" fillId="0" borderId="0" xfId="1" applyFont="1" applyBorder="1" applyAlignment="1">
      <alignment horizontal="left" vertical="top"/>
    </xf>
    <xf numFmtId="0" fontId="30" fillId="0" borderId="0" xfId="1" applyFont="1" applyBorder="1" applyAlignment="1">
      <alignment horizontal="left" vertical="top" wrapText="1"/>
    </xf>
    <xf numFmtId="0" fontId="31" fillId="0" borderId="1" xfId="1" applyFont="1" applyFill="1" applyBorder="1" applyAlignment="1">
      <alignment vertical="center" wrapText="1"/>
    </xf>
    <xf numFmtId="0" fontId="30" fillId="0" borderId="0" xfId="0" applyFont="1" applyFill="1" applyBorder="1" applyAlignment="1">
      <alignment horizontal="center" vertical="center"/>
    </xf>
    <xf numFmtId="0" fontId="33" fillId="0" borderId="12" xfId="0" applyFont="1" applyFill="1" applyBorder="1" applyAlignment="1">
      <alignment horizontal="left" vertical="center" wrapText="1"/>
    </xf>
    <xf numFmtId="0" fontId="34" fillId="0" borderId="0" xfId="0" applyFont="1" applyAlignment="1">
      <alignment vertical="center"/>
    </xf>
    <xf numFmtId="0" fontId="0" fillId="0" borderId="0" xfId="0" applyFont="1"/>
    <xf numFmtId="0" fontId="0" fillId="0" borderId="0" xfId="0" applyFont="1" applyFill="1"/>
    <xf numFmtId="0" fontId="0" fillId="0" borderId="0" xfId="0" applyFont="1" applyAlignment="1">
      <alignment horizontal="left"/>
    </xf>
    <xf numFmtId="0" fontId="0" fillId="0" borderId="0" xfId="0" applyFont="1" applyAlignment="1">
      <alignment vertical="center"/>
    </xf>
    <xf numFmtId="0" fontId="35" fillId="0" borderId="0" xfId="0" applyFont="1" applyFill="1" applyBorder="1" applyAlignment="1">
      <alignment horizontal="left" vertical="center"/>
    </xf>
    <xf numFmtId="0" fontId="3" fillId="13" borderId="0" xfId="1" applyFont="1" applyFill="1" applyAlignment="1">
      <alignment horizontal="center" vertical="center"/>
    </xf>
    <xf numFmtId="1" fontId="15" fillId="0" borderId="30" xfId="0" applyNumberFormat="1" applyFont="1" applyBorder="1" applyAlignment="1">
      <alignment horizontal="center" vertical="center" wrapText="1"/>
    </xf>
    <xf numFmtId="49" fontId="10" fillId="0" borderId="30" xfId="0" applyNumberFormat="1" applyFont="1" applyFill="1" applyBorder="1" applyAlignment="1" applyProtection="1">
      <alignment horizontal="center" vertical="center" wrapText="1"/>
    </xf>
    <xf numFmtId="0" fontId="10" fillId="0" borderId="30" xfId="0" applyFont="1" applyFill="1" applyBorder="1" applyAlignment="1" applyProtection="1">
      <alignment horizontal="center" vertical="center" wrapText="1"/>
    </xf>
    <xf numFmtId="49" fontId="10" fillId="0" borderId="30" xfId="0" applyNumberFormat="1" applyFont="1" applyBorder="1" applyAlignment="1">
      <alignment horizontal="center" vertical="center"/>
    </xf>
    <xf numFmtId="164" fontId="10" fillId="0" borderId="30" xfId="0" applyNumberFormat="1" applyFont="1" applyFill="1" applyBorder="1" applyAlignment="1">
      <alignment horizontal="center" vertical="center" wrapText="1"/>
    </xf>
    <xf numFmtId="1" fontId="15" fillId="3" borderId="30" xfId="0" applyNumberFormat="1" applyFont="1" applyFill="1" applyBorder="1" applyAlignment="1">
      <alignment horizontal="center" vertical="center" wrapText="1"/>
    </xf>
    <xf numFmtId="49" fontId="10" fillId="3" borderId="30" xfId="0" applyNumberFormat="1" applyFont="1" applyFill="1" applyBorder="1" applyAlignment="1" applyProtection="1">
      <alignment horizontal="center" vertical="center" wrapText="1"/>
    </xf>
    <xf numFmtId="0" fontId="10" fillId="3" borderId="30" xfId="0" applyFont="1" applyFill="1" applyBorder="1" applyAlignment="1" applyProtection="1">
      <alignment horizontal="center" vertical="center" wrapText="1"/>
    </xf>
    <xf numFmtId="164" fontId="10" fillId="3" borderId="30" xfId="0" applyNumberFormat="1" applyFont="1" applyFill="1" applyBorder="1" applyAlignment="1">
      <alignment horizontal="center" vertical="center" wrapText="1"/>
    </xf>
    <xf numFmtId="0" fontId="10" fillId="0" borderId="30" xfId="0" applyNumberFormat="1" applyFont="1" applyBorder="1" applyAlignment="1">
      <alignment horizontal="center" vertical="center"/>
    </xf>
    <xf numFmtId="164" fontId="40" fillId="0" borderId="30" xfId="0" applyNumberFormat="1" applyFont="1" applyFill="1" applyBorder="1" applyAlignment="1">
      <alignment horizontal="center" vertical="center" wrapText="1"/>
    </xf>
    <xf numFmtId="0" fontId="41" fillId="0" borderId="30" xfId="0" applyFont="1" applyFill="1" applyBorder="1" applyAlignment="1" applyProtection="1">
      <alignment horizontal="center" vertical="center" wrapText="1"/>
    </xf>
    <xf numFmtId="164" fontId="40" fillId="3" borderId="30" xfId="0" applyNumberFormat="1" applyFont="1" applyFill="1" applyBorder="1" applyAlignment="1">
      <alignment horizontal="center" vertical="center" wrapText="1"/>
    </xf>
    <xf numFmtId="0" fontId="41" fillId="3" borderId="30" xfId="0" applyFont="1" applyFill="1" applyBorder="1" applyAlignment="1" applyProtection="1">
      <alignment horizontal="center" vertical="center" wrapText="1"/>
    </xf>
    <xf numFmtId="0" fontId="39" fillId="5" borderId="32" xfId="0" applyFont="1" applyFill="1" applyBorder="1" applyAlignment="1">
      <alignment horizontal="center" vertical="center" wrapText="1"/>
    </xf>
    <xf numFmtId="0" fontId="39" fillId="5" borderId="33"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39" fillId="2" borderId="30" xfId="0" applyFont="1" applyFill="1" applyBorder="1" applyAlignment="1">
      <alignment horizontal="center" vertical="center" wrapText="1"/>
    </xf>
    <xf numFmtId="1" fontId="10" fillId="0" borderId="30" xfId="0" applyNumberFormat="1" applyFont="1" applyFill="1" applyBorder="1" applyAlignment="1" applyProtection="1">
      <alignment horizontal="center" vertical="center" wrapText="1"/>
    </xf>
    <xf numFmtId="0" fontId="31" fillId="14" borderId="1" xfId="1" applyFont="1" applyFill="1" applyBorder="1" applyAlignment="1">
      <alignment vertical="center" wrapText="1"/>
    </xf>
    <xf numFmtId="0" fontId="10" fillId="3" borderId="30" xfId="0" applyNumberFormat="1" applyFont="1" applyFill="1" applyBorder="1" applyAlignment="1">
      <alignment horizontal="center" vertical="center"/>
    </xf>
    <xf numFmtId="0" fontId="11" fillId="0" borderId="30" xfId="0" applyFont="1" applyFill="1" applyBorder="1" applyAlignment="1" applyProtection="1">
      <alignment horizontal="left" vertical="center" wrapText="1"/>
    </xf>
    <xf numFmtId="0" fontId="19" fillId="0" borderId="0" xfId="5" applyFont="1" applyAlignment="1">
      <alignment horizontal="left" vertical="center"/>
    </xf>
    <xf numFmtId="0" fontId="27" fillId="0" borderId="30" xfId="5" applyFont="1" applyBorder="1" applyAlignment="1">
      <alignment horizontal="left" vertical="center" wrapText="1"/>
    </xf>
    <xf numFmtId="0" fontId="19" fillId="0" borderId="0" xfId="5" applyFont="1" applyBorder="1" applyAlignment="1">
      <alignment horizontal="left" vertical="center"/>
    </xf>
    <xf numFmtId="0" fontId="13" fillId="15" borderId="30" xfId="0" applyFont="1" applyFill="1" applyBorder="1" applyAlignment="1">
      <alignment vertical="center" wrapText="1"/>
    </xf>
    <xf numFmtId="0" fontId="13" fillId="15" borderId="30" xfId="0" applyFont="1" applyFill="1" applyBorder="1" applyAlignment="1">
      <alignment vertical="center"/>
    </xf>
    <xf numFmtId="0" fontId="13" fillId="16" borderId="30" xfId="0" applyFont="1" applyFill="1" applyBorder="1" applyAlignment="1">
      <alignment vertical="center" wrapText="1"/>
    </xf>
    <xf numFmtId="0" fontId="13" fillId="16" borderId="30" xfId="0" applyFont="1" applyFill="1" applyBorder="1" applyAlignment="1">
      <alignment vertical="center"/>
    </xf>
    <xf numFmtId="0" fontId="38" fillId="15" borderId="30" xfId="0" applyFont="1" applyFill="1" applyBorder="1" applyAlignment="1">
      <alignment horizontal="center" vertical="center"/>
    </xf>
    <xf numFmtId="49" fontId="14" fillId="15" borderId="30" xfId="0" applyNumberFormat="1" applyFont="1" applyFill="1" applyBorder="1" applyAlignment="1" applyProtection="1">
      <alignment horizontal="left" vertical="center" wrapText="1"/>
    </xf>
    <xf numFmtId="0" fontId="38" fillId="16" borderId="30" xfId="0" applyFont="1" applyFill="1" applyBorder="1" applyAlignment="1">
      <alignment horizontal="center" vertical="center"/>
    </xf>
    <xf numFmtId="49" fontId="14" fillId="16" borderId="30" xfId="0" applyNumberFormat="1" applyFont="1" applyFill="1" applyBorder="1" applyAlignment="1" applyProtection="1">
      <alignment horizontal="left" vertical="center" wrapText="1"/>
    </xf>
    <xf numFmtId="0" fontId="37" fillId="15" borderId="30" xfId="0" applyFont="1" applyFill="1" applyBorder="1" applyAlignment="1">
      <alignment horizontal="center" vertical="center" wrapText="1"/>
    </xf>
    <xf numFmtId="14" fontId="13" fillId="15" borderId="30" xfId="0" applyNumberFormat="1" applyFont="1" applyFill="1" applyBorder="1" applyAlignment="1">
      <alignment vertical="center"/>
    </xf>
    <xf numFmtId="0" fontId="13" fillId="15" borderId="30" xfId="0" applyFont="1" applyFill="1" applyBorder="1" applyAlignment="1">
      <alignment horizontal="left" vertical="center" wrapText="1"/>
    </xf>
    <xf numFmtId="0" fontId="37" fillId="16" borderId="30" xfId="0" applyFont="1" applyFill="1" applyBorder="1" applyAlignment="1">
      <alignment horizontal="center" vertical="center" wrapText="1"/>
    </xf>
    <xf numFmtId="14" fontId="13" fillId="16" borderId="30" xfId="0" applyNumberFormat="1" applyFont="1" applyFill="1" applyBorder="1" applyAlignment="1">
      <alignment vertical="center"/>
    </xf>
    <xf numFmtId="2" fontId="11" fillId="16" borderId="30" xfId="0" applyNumberFormat="1" applyFont="1" applyFill="1" applyBorder="1" applyAlignment="1" applyProtection="1">
      <alignment horizontal="center" vertical="center" wrapText="1"/>
    </xf>
    <xf numFmtId="2" fontId="11" fillId="15" borderId="30" xfId="0" applyNumberFormat="1" applyFont="1" applyFill="1" applyBorder="1" applyAlignment="1" applyProtection="1">
      <alignment horizontal="center"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0" fontId="11" fillId="3" borderId="30" xfId="0" applyFont="1" applyFill="1" applyBorder="1" applyAlignment="1" applyProtection="1">
      <alignment horizontal="left" vertical="center" wrapText="1"/>
    </xf>
    <xf numFmtId="0" fontId="5" fillId="0" borderId="0" xfId="0" applyFont="1" applyAlignment="1">
      <alignment horizontal="left" vertical="center"/>
    </xf>
    <xf numFmtId="0" fontId="13" fillId="0" borderId="30" xfId="0" applyFont="1" applyBorder="1" applyAlignment="1">
      <alignment vertical="center"/>
    </xf>
    <xf numFmtId="0" fontId="45" fillId="6" borderId="30" xfId="0" applyFont="1" applyFill="1" applyBorder="1" applyAlignment="1">
      <alignment vertical="center"/>
    </xf>
    <xf numFmtId="0" fontId="5" fillId="14" borderId="0" xfId="0" applyFont="1" applyFill="1" applyAlignment="1">
      <alignment vertical="center"/>
    </xf>
    <xf numFmtId="0" fontId="45" fillId="2" borderId="0" xfId="0" applyFont="1" applyFill="1" applyAlignment="1">
      <alignment vertical="center"/>
    </xf>
    <xf numFmtId="0" fontId="46" fillId="8" borderId="26" xfId="5" applyFont="1" applyFill="1" applyBorder="1" applyAlignment="1">
      <alignment horizontal="center" vertical="center" wrapText="1"/>
    </xf>
    <xf numFmtId="0" fontId="46" fillId="8" borderId="27" xfId="5" applyFont="1" applyFill="1" applyBorder="1" applyAlignment="1">
      <alignment horizontal="center" vertical="center" wrapText="1"/>
    </xf>
    <xf numFmtId="0" fontId="46" fillId="8" borderId="27" xfId="5" applyFont="1" applyFill="1" applyBorder="1" applyAlignment="1">
      <alignment horizontal="left" vertical="center" wrapText="1"/>
    </xf>
    <xf numFmtId="0" fontId="13" fillId="16" borderId="30" xfId="0" applyFont="1" applyFill="1" applyBorder="1" applyAlignment="1">
      <alignment horizontal="left" vertical="center" wrapText="1"/>
    </xf>
    <xf numFmtId="0" fontId="6" fillId="0" borderId="4" xfId="0" applyFont="1" applyBorder="1" applyAlignment="1">
      <alignment vertical="center" wrapText="1"/>
    </xf>
    <xf numFmtId="0" fontId="3" fillId="4" borderId="0" xfId="0" applyFont="1" applyFill="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9" xfId="1" applyFont="1" applyBorder="1" applyAlignment="1">
      <alignment horizontal="left" vertical="center" wrapText="1"/>
    </xf>
    <xf numFmtId="0" fontId="3" fillId="13" borderId="0" xfId="1" applyFont="1" applyFill="1" applyAlignment="1">
      <alignment horizontal="center" vertical="center"/>
    </xf>
    <xf numFmtId="0" fontId="30" fillId="0" borderId="2" xfId="1" applyFont="1" applyFill="1" applyBorder="1" applyAlignment="1">
      <alignment horizontal="left" vertical="center" wrapText="1"/>
    </xf>
    <xf numFmtId="0" fontId="30" fillId="0" borderId="3" xfId="1" applyFont="1" applyFill="1" applyBorder="1" applyAlignment="1">
      <alignment horizontal="left" vertical="center" wrapText="1"/>
    </xf>
    <xf numFmtId="0" fontId="30" fillId="0" borderId="9" xfId="1" applyFont="1" applyFill="1" applyBorder="1" applyAlignment="1">
      <alignment horizontal="left" vertical="center" wrapText="1"/>
    </xf>
    <xf numFmtId="0" fontId="30" fillId="0" borderId="17" xfId="1" applyFont="1" applyFill="1" applyBorder="1" applyAlignment="1">
      <alignment horizontal="left" vertical="center" wrapText="1"/>
    </xf>
    <xf numFmtId="0" fontId="30" fillId="0" borderId="15" xfId="1" applyFont="1" applyFill="1" applyBorder="1" applyAlignment="1">
      <alignment horizontal="left" vertical="center" wrapText="1"/>
    </xf>
    <xf numFmtId="0" fontId="30" fillId="0" borderId="16" xfId="1" applyFont="1" applyFill="1" applyBorder="1" applyAlignment="1">
      <alignment horizontal="left" vertical="center" wrapText="1"/>
    </xf>
    <xf numFmtId="0" fontId="30" fillId="14" borderId="2" xfId="1" applyFont="1" applyFill="1" applyBorder="1" applyAlignment="1">
      <alignment horizontal="left" vertical="center" wrapText="1"/>
    </xf>
    <xf numFmtId="0" fontId="30" fillId="14" borderId="3" xfId="1" applyFont="1" applyFill="1" applyBorder="1" applyAlignment="1">
      <alignment horizontal="left" vertical="center" wrapText="1"/>
    </xf>
    <xf numFmtId="0" fontId="30" fillId="14" borderId="9" xfId="1" applyFont="1" applyFill="1" applyBorder="1" applyAlignment="1">
      <alignment horizontal="left" vertical="center" wrapText="1"/>
    </xf>
    <xf numFmtId="0" fontId="30" fillId="0" borderId="14" xfId="1" applyFont="1" applyFill="1" applyBorder="1" applyAlignment="1">
      <alignment horizontal="left" vertical="center" wrapText="1"/>
    </xf>
    <xf numFmtId="0" fontId="29" fillId="11" borderId="0" xfId="0" applyFont="1" applyFill="1" applyAlignment="1">
      <alignment horizontal="center" vertical="center"/>
    </xf>
    <xf numFmtId="0" fontId="29" fillId="12" borderId="6" xfId="0" applyFont="1" applyFill="1" applyBorder="1" applyAlignment="1">
      <alignment horizontal="left" vertical="center"/>
    </xf>
    <xf numFmtId="0" fontId="29" fillId="12" borderId="7" xfId="0" applyFont="1" applyFill="1" applyBorder="1" applyAlignment="1">
      <alignment horizontal="left" vertical="center"/>
    </xf>
    <xf numFmtId="0" fontId="29" fillId="12" borderId="8" xfId="0" applyFont="1" applyFill="1" applyBorder="1" applyAlignment="1">
      <alignment horizontal="left" vertical="center"/>
    </xf>
    <xf numFmtId="0" fontId="32" fillId="0" borderId="2" xfId="1" applyFont="1" applyFill="1" applyBorder="1" applyAlignment="1">
      <alignment horizontal="left" vertical="center" wrapText="1"/>
    </xf>
    <xf numFmtId="0" fontId="32" fillId="0" borderId="3" xfId="1" applyFont="1" applyFill="1" applyBorder="1" applyAlignment="1">
      <alignment horizontal="left" vertical="center" wrapText="1"/>
    </xf>
    <xf numFmtId="0" fontId="32" fillId="0" borderId="9" xfId="1" applyFont="1" applyFill="1" applyBorder="1" applyAlignment="1">
      <alignment horizontal="left" vertical="center" wrapText="1"/>
    </xf>
    <xf numFmtId="0" fontId="32" fillId="14" borderId="2" xfId="1" applyFont="1" applyFill="1" applyBorder="1" applyAlignment="1">
      <alignment horizontal="left" vertical="center" wrapText="1"/>
    </xf>
    <xf numFmtId="0" fontId="30" fillId="0" borderId="18" xfId="1" applyFont="1" applyFill="1" applyBorder="1" applyAlignment="1">
      <alignment horizontal="left" vertical="center" wrapText="1"/>
    </xf>
    <xf numFmtId="0" fontId="30" fillId="0" borderId="19" xfId="1" applyFont="1" applyFill="1" applyBorder="1" applyAlignment="1">
      <alignment horizontal="left" vertical="center" wrapText="1"/>
    </xf>
    <xf numFmtId="0" fontId="30" fillId="0" borderId="20" xfId="1" applyFont="1" applyFill="1" applyBorder="1" applyAlignment="1">
      <alignment horizontal="left" vertical="center" wrapText="1"/>
    </xf>
    <xf numFmtId="0" fontId="9" fillId="5" borderId="13" xfId="0" applyFont="1" applyFill="1" applyBorder="1" applyAlignment="1">
      <alignment horizontal="center" vertical="center"/>
    </xf>
    <xf numFmtId="0" fontId="43" fillId="14" borderId="2" xfId="0" applyFont="1" applyFill="1" applyBorder="1" applyAlignment="1">
      <alignment horizontal="center" vertical="center"/>
    </xf>
    <xf numFmtId="0" fontId="43" fillId="14" borderId="3" xfId="0" applyFont="1" applyFill="1" applyBorder="1" applyAlignment="1">
      <alignment horizontal="center" vertical="center"/>
    </xf>
    <xf numFmtId="0" fontId="43" fillId="14" borderId="9" xfId="0" applyFont="1" applyFill="1" applyBorder="1" applyAlignment="1">
      <alignment horizontal="center" vertical="center"/>
    </xf>
    <xf numFmtId="0" fontId="44" fillId="14" borderId="0" xfId="0" applyFont="1" applyFill="1" applyBorder="1" applyAlignment="1">
      <alignment horizontal="center" vertical="center"/>
    </xf>
    <xf numFmtId="0" fontId="36" fillId="6" borderId="0" xfId="0" applyFont="1" applyFill="1" applyAlignment="1">
      <alignment horizontal="center" vertical="center"/>
    </xf>
    <xf numFmtId="0" fontId="44" fillId="14" borderId="0" xfId="0" applyFont="1" applyFill="1" applyBorder="1" applyAlignment="1">
      <alignment horizontal="center" vertical="center" wrapText="1"/>
    </xf>
    <xf numFmtId="0" fontId="44" fillId="14" borderId="35"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35" xfId="0" applyFont="1" applyFill="1" applyBorder="1" applyAlignment="1">
      <alignment horizontal="center" vertical="center"/>
    </xf>
    <xf numFmtId="0" fontId="22" fillId="8" borderId="2" xfId="5" applyFont="1" applyFill="1" applyBorder="1" applyAlignment="1">
      <alignment horizontal="left" vertical="center" wrapText="1"/>
    </xf>
    <xf numFmtId="0" fontId="22" fillId="8" borderId="3" xfId="5" applyFont="1" applyFill="1" applyBorder="1" applyAlignment="1">
      <alignment horizontal="left" vertical="center" wrapText="1"/>
    </xf>
    <xf numFmtId="0" fontId="24" fillId="5" borderId="2" xfId="5" applyFont="1" applyFill="1" applyBorder="1" applyAlignment="1">
      <alignment horizontal="left" vertical="center" wrapText="1"/>
    </xf>
    <xf numFmtId="0" fontId="24" fillId="5" borderId="3" xfId="5" applyFont="1" applyFill="1" applyBorder="1" applyAlignment="1">
      <alignment horizontal="left" vertical="center" wrapText="1"/>
    </xf>
    <xf numFmtId="0" fontId="24" fillId="5" borderId="26" xfId="5" applyFont="1" applyFill="1" applyBorder="1" applyAlignment="1">
      <alignment horizontal="center" vertical="center"/>
    </xf>
    <xf numFmtId="0" fontId="24" fillId="5" borderId="27" xfId="5" applyFont="1" applyFill="1" applyBorder="1" applyAlignment="1">
      <alignment horizontal="center" vertical="center"/>
    </xf>
    <xf numFmtId="0" fontId="24" fillId="5" borderId="28" xfId="5" applyFont="1" applyFill="1" applyBorder="1" applyAlignment="1">
      <alignment horizontal="center" vertical="center"/>
    </xf>
    <xf numFmtId="0" fontId="21" fillId="0" borderId="0" xfId="0" applyFont="1" applyFill="1" applyBorder="1" applyAlignment="1">
      <alignment horizontal="left" vertical="center" wrapText="1"/>
    </xf>
    <xf numFmtId="0" fontId="16" fillId="0" borderId="0" xfId="0" applyFont="1" applyAlignment="1">
      <alignment horizontal="center"/>
    </xf>
    <xf numFmtId="0" fontId="4" fillId="0" borderId="10" xfId="0" applyFont="1" applyBorder="1" applyAlignment="1">
      <alignment horizontal="center" vertical="center" textRotation="90"/>
    </xf>
    <xf numFmtId="0" fontId="4" fillId="0" borderId="13"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cellXfs>
  <cellStyles count="7">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 name="Normal 6" xfId="5" xr:uid="{00000000-0005-0000-0000-000005000000}"/>
    <cellStyle name="Normal 7" xfId="6" xr:uid="{00000000-0005-0000-0000-000006000000}"/>
  </cellStyles>
  <dxfs count="38">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bwMode="ltGray">
        <a:xfrm>
          <a:off x="6719208" y="3746047"/>
          <a:ext cx="313765" cy="225878"/>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220980</xdr:colOff>
      <xdr:row>20</xdr:row>
      <xdr:rowOff>99060</xdr:rowOff>
    </xdr:from>
    <xdr:to>
      <xdr:col>4</xdr:col>
      <xdr:colOff>853440</xdr:colOff>
      <xdr:row>22</xdr:row>
      <xdr:rowOff>76200</xdr:rowOff>
    </xdr:to>
    <xdr:sp macro="" textlink="">
      <xdr:nvSpPr>
        <xdr:cNvPr id="2" name="Oval 1">
          <a:extLst>
            <a:ext uri="{FF2B5EF4-FFF2-40B4-BE49-F238E27FC236}">
              <a16:creationId xmlns:a16="http://schemas.microsoft.com/office/drawing/2014/main" id="{00000000-0008-0000-0700-000002000000}"/>
            </a:ext>
          </a:extLst>
        </xdr:cNvPr>
        <xdr:cNvSpPr/>
      </xdr:nvSpPr>
      <xdr:spPr>
        <a:xfrm>
          <a:off x="4312920" y="4953000"/>
          <a:ext cx="632460" cy="37338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C</a:t>
          </a:r>
          <a:endParaRPr lang="en-US" sz="1200">
            <a:latin typeface="Georgia" panose="02040502050405020303" pitchFamily="18" charset="0"/>
          </a:endParaRPr>
        </a:p>
      </xdr:txBody>
    </xdr:sp>
    <xdr:clientData/>
  </xdr:twoCellAnchor>
  <xdr:twoCellAnchor>
    <xdr:from>
      <xdr:col>4</xdr:col>
      <xdr:colOff>251460</xdr:colOff>
      <xdr:row>23</xdr:row>
      <xdr:rowOff>99060</xdr:rowOff>
    </xdr:from>
    <xdr:to>
      <xdr:col>4</xdr:col>
      <xdr:colOff>853440</xdr:colOff>
      <xdr:row>25</xdr:row>
      <xdr:rowOff>106680</xdr:rowOff>
    </xdr:to>
    <xdr:sp macro="" textlink="">
      <xdr:nvSpPr>
        <xdr:cNvPr id="3" name="Oval 2">
          <a:extLst>
            <a:ext uri="{FF2B5EF4-FFF2-40B4-BE49-F238E27FC236}">
              <a16:creationId xmlns:a16="http://schemas.microsoft.com/office/drawing/2014/main" id="{00000000-0008-0000-0700-000003000000}"/>
            </a:ext>
          </a:extLst>
        </xdr:cNvPr>
        <xdr:cNvSpPr/>
      </xdr:nvSpPr>
      <xdr:spPr>
        <a:xfrm>
          <a:off x="4343400" y="5547360"/>
          <a:ext cx="601980" cy="403860"/>
        </a:xfrm>
        <a:prstGeom prst="ellipse">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D</a:t>
          </a:r>
          <a:endParaRPr lang="en-US" sz="1200">
            <a:latin typeface="Georgia" panose="02040502050405020303" pitchFamily="18" charset="0"/>
          </a:endParaRPr>
        </a:p>
      </xdr:txBody>
    </xdr:sp>
    <xdr:clientData/>
  </xdr:twoCellAnchor>
  <xdr:twoCellAnchor>
    <xdr:from>
      <xdr:col>4</xdr:col>
      <xdr:colOff>210537</xdr:colOff>
      <xdr:row>14</xdr:row>
      <xdr:rowOff>38100</xdr:rowOff>
    </xdr:from>
    <xdr:to>
      <xdr:col>4</xdr:col>
      <xdr:colOff>835377</xdr:colOff>
      <xdr:row>16</xdr:row>
      <xdr:rowOff>53340</xdr:rowOff>
    </xdr:to>
    <xdr:sp macro="" textlink="">
      <xdr:nvSpPr>
        <xdr:cNvPr id="5" name="Oval 4">
          <a:extLst>
            <a:ext uri="{FF2B5EF4-FFF2-40B4-BE49-F238E27FC236}">
              <a16:creationId xmlns:a16="http://schemas.microsoft.com/office/drawing/2014/main" id="{00000000-0008-0000-0700-000005000000}"/>
            </a:ext>
          </a:extLst>
        </xdr:cNvPr>
        <xdr:cNvSpPr/>
      </xdr:nvSpPr>
      <xdr:spPr>
        <a:xfrm>
          <a:off x="3724204" y="3297767"/>
          <a:ext cx="624840" cy="410351"/>
        </a:xfrm>
        <a:prstGeom prst="ellipse">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A</a:t>
          </a:r>
          <a:endParaRPr lang="en-US" sz="1200">
            <a:latin typeface="Georgia" panose="02040502050405020303" pitchFamily="18" charset="0"/>
          </a:endParaRPr>
        </a:p>
      </xdr:txBody>
    </xdr:sp>
    <xdr:clientData/>
  </xdr:twoCellAnchor>
  <xdr:twoCellAnchor>
    <xdr:from>
      <xdr:col>4</xdr:col>
      <xdr:colOff>199954</xdr:colOff>
      <xdr:row>17</xdr:row>
      <xdr:rowOff>144992</xdr:rowOff>
    </xdr:from>
    <xdr:to>
      <xdr:col>4</xdr:col>
      <xdr:colOff>824794</xdr:colOff>
      <xdr:row>19</xdr:row>
      <xdr:rowOff>7832</xdr:rowOff>
    </xdr:to>
    <xdr:sp macro="" textlink="">
      <xdr:nvSpPr>
        <xdr:cNvPr id="6" name="Oval 5">
          <a:extLst>
            <a:ext uri="{FF2B5EF4-FFF2-40B4-BE49-F238E27FC236}">
              <a16:creationId xmlns:a16="http://schemas.microsoft.com/office/drawing/2014/main" id="{00000000-0008-0000-0700-000006000000}"/>
            </a:ext>
          </a:extLst>
        </xdr:cNvPr>
        <xdr:cNvSpPr/>
      </xdr:nvSpPr>
      <xdr:spPr>
        <a:xfrm>
          <a:off x="2857429" y="4107392"/>
          <a:ext cx="624840" cy="40576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B</a:t>
          </a:r>
          <a:endParaRPr lang="en-US" sz="1200">
            <a:latin typeface="Georgia" panose="02040502050405020303" pitchFamily="18" charset="0"/>
          </a:endParaRPr>
        </a:p>
      </xdr:txBody>
    </xdr:sp>
    <xdr:clientData/>
  </xdr:twoCellAnchor>
  <xdr:twoCellAnchor>
    <xdr:from>
      <xdr:col>4</xdr:col>
      <xdr:colOff>247650</xdr:colOff>
      <xdr:row>26</xdr:row>
      <xdr:rowOff>89535</xdr:rowOff>
    </xdr:from>
    <xdr:to>
      <xdr:col>4</xdr:col>
      <xdr:colOff>849630</xdr:colOff>
      <xdr:row>28</xdr:row>
      <xdr:rowOff>87630</xdr:rowOff>
    </xdr:to>
    <xdr:sp macro="" textlink="">
      <xdr:nvSpPr>
        <xdr:cNvPr id="7" name="Oval 6">
          <a:extLst>
            <a:ext uri="{FF2B5EF4-FFF2-40B4-BE49-F238E27FC236}">
              <a16:creationId xmlns:a16="http://schemas.microsoft.com/office/drawing/2014/main" id="{00000000-0008-0000-0700-000007000000}"/>
            </a:ext>
          </a:extLst>
        </xdr:cNvPr>
        <xdr:cNvSpPr/>
      </xdr:nvSpPr>
      <xdr:spPr>
        <a:xfrm>
          <a:off x="2905125" y="5975985"/>
          <a:ext cx="601980" cy="398145"/>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E</a:t>
          </a:r>
          <a:endParaRPr lang="en-US" sz="1200">
            <a:latin typeface="Georgia" panose="02040502050405020303"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485774</xdr:rowOff>
    </xdr:from>
    <xdr:to>
      <xdr:col>17</xdr:col>
      <xdr:colOff>67907</xdr:colOff>
      <xdr:row>31</xdr:row>
      <xdr:rowOff>19050</xdr:rowOff>
    </xdr:to>
    <xdr:pic>
      <xdr:nvPicPr>
        <xdr:cNvPr id="3" name="Resim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609600" y="485774"/>
          <a:ext cx="9821507" cy="4876801"/>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F21"/>
  <sheetViews>
    <sheetView showGridLines="0" zoomScale="80" zoomScaleNormal="80" workbookViewId="0">
      <selection activeCell="F9" sqref="F9"/>
    </sheetView>
  </sheetViews>
  <sheetFormatPr defaultColWidth="8.85546875" defaultRowHeight="12.75"/>
  <cols>
    <col min="1" max="1" width="22.5703125" style="6" bestFit="1" customWidth="1"/>
    <col min="2" max="2" width="22.42578125" style="6" customWidth="1"/>
    <col min="3" max="3" width="26.42578125" style="6" customWidth="1"/>
    <col min="4" max="4" width="23.42578125" style="6" customWidth="1"/>
    <col min="5" max="5" width="8.85546875" style="6"/>
    <col min="6" max="6" width="65.7109375" style="6" customWidth="1"/>
    <col min="7" max="16384" width="8.85546875" style="6"/>
  </cols>
  <sheetData>
    <row r="1" spans="1:6" ht="20.25">
      <c r="A1" s="130" t="s">
        <v>0</v>
      </c>
      <c r="B1" s="130"/>
      <c r="C1" s="130"/>
      <c r="D1" s="130"/>
    </row>
    <row r="2" spans="1:6" ht="13.5" thickBot="1"/>
    <row r="3" spans="1:6" ht="180.6" customHeight="1" thickBot="1">
      <c r="A3" s="7" t="s">
        <v>1</v>
      </c>
      <c r="B3" s="131" t="s">
        <v>110</v>
      </c>
      <c r="C3" s="132"/>
      <c r="D3" s="133"/>
    </row>
    <row r="5" spans="1:6" ht="20.25">
      <c r="A5" s="134" t="s">
        <v>2</v>
      </c>
      <c r="B5" s="134"/>
      <c r="C5" s="134"/>
      <c r="D5" s="134"/>
      <c r="F5" s="75" t="s">
        <v>68</v>
      </c>
    </row>
    <row r="6" spans="1:6" ht="13.5" thickBot="1">
      <c r="A6" s="8"/>
      <c r="B6" s="8"/>
      <c r="C6" s="8"/>
      <c r="D6" s="8"/>
    </row>
    <row r="7" spans="1:6" ht="13.5" thickBot="1">
      <c r="A7" s="129" t="s">
        <v>3</v>
      </c>
      <c r="B7" s="129"/>
      <c r="C7" s="129"/>
      <c r="D7" s="129"/>
      <c r="F7" s="4"/>
    </row>
    <row r="8" spans="1:6" ht="25.15" customHeight="1">
      <c r="A8" s="1" t="s">
        <v>4</v>
      </c>
      <c r="B8" s="2"/>
      <c r="C8" s="1"/>
      <c r="D8" s="1"/>
      <c r="F8" s="18" t="s">
        <v>69</v>
      </c>
    </row>
    <row r="9" spans="1:6" ht="25.15" customHeight="1">
      <c r="A9" s="1" t="s">
        <v>73</v>
      </c>
      <c r="B9" s="2"/>
      <c r="C9" s="1"/>
      <c r="D9" s="1"/>
      <c r="F9" s="4" t="s">
        <v>70</v>
      </c>
    </row>
    <row r="10" spans="1:6" ht="13.5" thickBot="1">
      <c r="A10" s="3"/>
      <c r="B10" s="5"/>
      <c r="C10" s="5"/>
      <c r="D10" s="5"/>
    </row>
    <row r="11" spans="1:6" ht="13.5" thickBot="1">
      <c r="A11" s="129" t="s">
        <v>63</v>
      </c>
      <c r="B11" s="129"/>
      <c r="C11" s="129"/>
      <c r="D11" s="129"/>
      <c r="F11" s="4"/>
    </row>
    <row r="12" spans="1:6" ht="52.15" customHeight="1">
      <c r="A12" s="1" t="s">
        <v>5</v>
      </c>
      <c r="B12" s="1" t="s">
        <v>6</v>
      </c>
      <c r="C12" s="1" t="s">
        <v>7</v>
      </c>
      <c r="D12" s="1" t="s">
        <v>64</v>
      </c>
      <c r="F12" s="4" t="s">
        <v>71</v>
      </c>
    </row>
    <row r="13" spans="1:6">
      <c r="A13" s="4" t="s">
        <v>65</v>
      </c>
      <c r="B13" s="4"/>
      <c r="C13" s="4"/>
      <c r="D13" s="4"/>
    </row>
    <row r="14" spans="1:6">
      <c r="A14" s="1"/>
      <c r="B14" s="4"/>
      <c r="C14" s="4"/>
      <c r="D14" s="4"/>
    </row>
    <row r="15" spans="1:6">
      <c r="A15" s="1"/>
      <c r="B15" s="4"/>
      <c r="C15" s="4"/>
      <c r="D15" s="4"/>
    </row>
    <row r="16" spans="1:6" ht="13.5" thickBot="1">
      <c r="A16" s="3"/>
      <c r="B16" s="5"/>
      <c r="C16" s="5"/>
      <c r="D16" s="5"/>
    </row>
    <row r="17" spans="1:6" ht="13.5" thickBot="1">
      <c r="A17" s="129" t="s">
        <v>66</v>
      </c>
      <c r="B17" s="129"/>
      <c r="C17" s="129"/>
      <c r="D17" s="129"/>
      <c r="F17" s="4"/>
    </row>
    <row r="18" spans="1:6" ht="60" customHeight="1">
      <c r="A18" s="1" t="s">
        <v>5</v>
      </c>
      <c r="B18" s="1" t="s">
        <v>6</v>
      </c>
      <c r="C18" s="1" t="s">
        <v>7</v>
      </c>
      <c r="D18" s="1" t="s">
        <v>67</v>
      </c>
      <c r="F18" s="4" t="s">
        <v>72</v>
      </c>
    </row>
    <row r="19" spans="1:6">
      <c r="A19" s="4" t="s">
        <v>65</v>
      </c>
      <c r="B19" s="4"/>
      <c r="C19" s="4"/>
      <c r="D19" s="4"/>
    </row>
    <row r="20" spans="1:6">
      <c r="A20" s="1"/>
      <c r="B20" s="4"/>
      <c r="C20" s="4"/>
      <c r="D20" s="4"/>
    </row>
    <row r="21" spans="1:6">
      <c r="A21" s="1"/>
      <c r="B21" s="4"/>
      <c r="C21" s="4"/>
      <c r="D21" s="4"/>
    </row>
  </sheetData>
  <mergeCells count="6">
    <mergeCell ref="A11:D11"/>
    <mergeCell ref="A17:D17"/>
    <mergeCell ref="A1:D1"/>
    <mergeCell ref="B3:D3"/>
    <mergeCell ref="A5:D5"/>
    <mergeCell ref="A7:D7"/>
  </mergeCells>
  <pageMargins left="0.70866141732283472" right="0.70866141732283472" top="0.74803149606299213" bottom="0.7480314960629921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G61"/>
  <sheetViews>
    <sheetView showGridLines="0" topLeftCell="A16" zoomScale="115" zoomScaleNormal="115" workbookViewId="0">
      <selection activeCell="C29" sqref="C29:E29"/>
    </sheetView>
  </sheetViews>
  <sheetFormatPr defaultRowHeight="12.75"/>
  <cols>
    <col min="1" max="1" width="2.7109375" style="70" customWidth="1"/>
    <col min="2" max="2" width="37.7109375" style="72" customWidth="1"/>
    <col min="3" max="4" width="26" style="72" customWidth="1"/>
    <col min="5" max="5" width="81.42578125" style="72" customWidth="1"/>
    <col min="6" max="6" width="13.140625" style="73" bestFit="1" customWidth="1"/>
    <col min="7" max="16384" width="9.140625" style="70"/>
  </cols>
  <sheetData>
    <row r="1" spans="2:7" ht="15">
      <c r="B1" s="145" t="s">
        <v>38</v>
      </c>
      <c r="C1" s="145"/>
      <c r="D1" s="145"/>
      <c r="E1" s="145"/>
      <c r="F1" s="57"/>
    </row>
    <row r="2" spans="2:7" ht="15" thickBot="1">
      <c r="B2" s="58"/>
      <c r="C2" s="58"/>
      <c r="D2" s="58"/>
      <c r="E2" s="58"/>
      <c r="F2" s="57"/>
    </row>
    <row r="3" spans="2:7" ht="15.75" thickBot="1">
      <c r="B3" s="146" t="s">
        <v>137</v>
      </c>
      <c r="C3" s="147"/>
      <c r="D3" s="147"/>
      <c r="E3" s="148"/>
      <c r="F3" s="57"/>
    </row>
    <row r="4" spans="2:7" ht="15" thickBot="1">
      <c r="B4" s="58"/>
      <c r="C4" s="58"/>
      <c r="D4" s="58"/>
      <c r="E4" s="58"/>
      <c r="F4" s="57"/>
    </row>
    <row r="5" spans="2:7" ht="37.15" customHeight="1" thickBot="1">
      <c r="B5" s="59" t="s">
        <v>138</v>
      </c>
      <c r="C5" s="135" t="s">
        <v>30</v>
      </c>
      <c r="D5" s="136"/>
      <c r="E5" s="137"/>
      <c r="F5" s="57"/>
    </row>
    <row r="6" spans="2:7" ht="37.15" customHeight="1" thickBot="1">
      <c r="B6" s="59" t="s">
        <v>139</v>
      </c>
      <c r="C6" s="135" t="s">
        <v>28</v>
      </c>
      <c r="D6" s="136"/>
      <c r="E6" s="137"/>
      <c r="F6" s="57"/>
    </row>
    <row r="7" spans="2:7" ht="37.15" customHeight="1" thickBot="1">
      <c r="B7" s="59" t="s">
        <v>140</v>
      </c>
      <c r="C7" s="135" t="s">
        <v>29</v>
      </c>
      <c r="D7" s="136"/>
      <c r="E7" s="137"/>
      <c r="F7" s="57"/>
    </row>
    <row r="8" spans="2:7" ht="41.45" customHeight="1" thickBot="1">
      <c r="B8" s="59" t="s">
        <v>141</v>
      </c>
      <c r="C8" s="135" t="s">
        <v>31</v>
      </c>
      <c r="D8" s="136"/>
      <c r="E8" s="137"/>
      <c r="F8" s="57"/>
    </row>
    <row r="9" spans="2:7" ht="15" thickBot="1">
      <c r="B9" s="58"/>
      <c r="C9" s="58"/>
      <c r="D9" s="58"/>
      <c r="E9" s="58"/>
      <c r="F9" s="57"/>
    </row>
    <row r="10" spans="2:7" ht="15.75" thickBot="1">
      <c r="B10" s="146" t="s">
        <v>20</v>
      </c>
      <c r="C10" s="147"/>
      <c r="D10" s="147"/>
      <c r="E10" s="148"/>
      <c r="F10" s="57"/>
    </row>
    <row r="11" spans="2:7" ht="15" thickBot="1">
      <c r="B11" s="58"/>
      <c r="C11" s="58"/>
      <c r="D11" s="58"/>
      <c r="E11" s="58"/>
      <c r="F11" s="63"/>
    </row>
    <row r="12" spans="2:7" ht="49.15" customHeight="1" thickBot="1">
      <c r="B12" s="59" t="s">
        <v>8</v>
      </c>
      <c r="C12" s="149" t="s">
        <v>32</v>
      </c>
      <c r="D12" s="150"/>
      <c r="E12" s="151"/>
      <c r="F12" s="60"/>
      <c r="G12" s="71"/>
    </row>
    <row r="13" spans="2:7" ht="49.15" customHeight="1" thickBot="1">
      <c r="B13" s="59" t="s">
        <v>74</v>
      </c>
      <c r="C13" s="135" t="s">
        <v>87</v>
      </c>
      <c r="D13" s="136"/>
      <c r="E13" s="137"/>
      <c r="F13" s="61"/>
      <c r="G13" s="71"/>
    </row>
    <row r="14" spans="2:7" ht="49.9" customHeight="1" thickBot="1">
      <c r="B14" s="59" t="s">
        <v>108</v>
      </c>
      <c r="C14" s="135" t="s">
        <v>75</v>
      </c>
      <c r="D14" s="136"/>
      <c r="E14" s="137"/>
      <c r="F14" s="61"/>
      <c r="G14" s="71"/>
    </row>
    <row r="15" spans="2:7" ht="88.9" customHeight="1" thickBot="1">
      <c r="B15" s="62" t="s">
        <v>131</v>
      </c>
      <c r="C15" s="135" t="s">
        <v>132</v>
      </c>
      <c r="D15" s="136"/>
      <c r="E15" s="137"/>
      <c r="F15" s="61"/>
      <c r="G15" s="71"/>
    </row>
    <row r="16" spans="2:7" ht="33.6" customHeight="1" thickBot="1">
      <c r="B16" s="62" t="s">
        <v>129</v>
      </c>
      <c r="C16" s="135" t="s">
        <v>133</v>
      </c>
      <c r="D16" s="136"/>
      <c r="E16" s="137"/>
      <c r="F16" s="61"/>
      <c r="G16" s="71"/>
    </row>
    <row r="17" spans="2:7" ht="46.9" customHeight="1" thickBot="1">
      <c r="B17" s="62" t="s">
        <v>135</v>
      </c>
      <c r="C17" s="135" t="s">
        <v>136</v>
      </c>
      <c r="D17" s="136"/>
      <c r="E17" s="137"/>
      <c r="F17" s="61"/>
      <c r="G17" s="71"/>
    </row>
    <row r="18" spans="2:7" ht="41.45" customHeight="1" thickBot="1">
      <c r="B18" s="59" t="s">
        <v>26</v>
      </c>
      <c r="C18" s="135" t="s">
        <v>142</v>
      </c>
      <c r="D18" s="136"/>
      <c r="E18" s="137"/>
      <c r="F18" s="63"/>
      <c r="G18" s="71"/>
    </row>
    <row r="19" spans="2:7" ht="54.6" customHeight="1" thickBot="1">
      <c r="B19" s="62" t="s">
        <v>18</v>
      </c>
      <c r="C19" s="135" t="s">
        <v>134</v>
      </c>
      <c r="D19" s="136"/>
      <c r="E19" s="137"/>
      <c r="F19" s="63"/>
      <c r="G19" s="71"/>
    </row>
    <row r="20" spans="2:7" ht="15.75" thickBot="1">
      <c r="B20" s="64"/>
      <c r="C20" s="65"/>
      <c r="D20" s="65"/>
      <c r="E20" s="65"/>
      <c r="F20" s="57"/>
    </row>
    <row r="21" spans="2:7" ht="15.75" thickBot="1">
      <c r="B21" s="146" t="s">
        <v>19</v>
      </c>
      <c r="C21" s="147"/>
      <c r="D21" s="147"/>
      <c r="E21" s="148"/>
      <c r="F21" s="57"/>
    </row>
    <row r="22" spans="2:7" ht="15" thickBot="1">
      <c r="B22" s="58"/>
      <c r="C22" s="58"/>
      <c r="D22" s="58"/>
      <c r="E22" s="58"/>
      <c r="F22" s="57"/>
    </row>
    <row r="23" spans="2:7" s="71" customFormat="1" ht="46.15" customHeight="1" thickBot="1">
      <c r="B23" s="66" t="s">
        <v>10</v>
      </c>
      <c r="C23" s="153" t="s">
        <v>46</v>
      </c>
      <c r="D23" s="154"/>
      <c r="E23" s="155"/>
      <c r="F23" s="63"/>
    </row>
    <row r="24" spans="2:7" s="71" customFormat="1" ht="46.15" customHeight="1" thickBot="1">
      <c r="B24" s="66" t="s">
        <v>9</v>
      </c>
      <c r="C24" s="144" t="s">
        <v>49</v>
      </c>
      <c r="D24" s="139"/>
      <c r="E24" s="140"/>
      <c r="F24" s="61"/>
    </row>
    <row r="25" spans="2:7" s="71" customFormat="1" ht="48.6" customHeight="1" thickBot="1">
      <c r="B25" s="66" t="s">
        <v>13</v>
      </c>
      <c r="C25" s="135" t="s">
        <v>16</v>
      </c>
      <c r="D25" s="136"/>
      <c r="E25" s="137"/>
      <c r="F25" s="63"/>
    </row>
    <row r="26" spans="2:7" s="71" customFormat="1" ht="42.6" customHeight="1" thickBot="1">
      <c r="B26" s="66" t="s">
        <v>77</v>
      </c>
      <c r="C26" s="138" t="s">
        <v>47</v>
      </c>
      <c r="D26" s="139"/>
      <c r="E26" s="140"/>
      <c r="F26" s="63"/>
    </row>
    <row r="27" spans="2:7" ht="101.65" customHeight="1" thickBot="1">
      <c r="B27" s="66" t="s">
        <v>14</v>
      </c>
      <c r="C27" s="135" t="s">
        <v>27</v>
      </c>
      <c r="D27" s="136"/>
      <c r="E27" s="137"/>
      <c r="F27" s="63"/>
    </row>
    <row r="28" spans="2:7" ht="76.900000000000006" customHeight="1" thickBot="1">
      <c r="B28" s="66" t="s">
        <v>125</v>
      </c>
      <c r="C28" s="135" t="s">
        <v>126</v>
      </c>
      <c r="D28" s="136"/>
      <c r="E28" s="137"/>
      <c r="F28" s="67"/>
    </row>
    <row r="29" spans="2:7" ht="90.6" customHeight="1" thickBot="1">
      <c r="B29" s="96" t="s">
        <v>128</v>
      </c>
      <c r="C29" s="152" t="s">
        <v>127</v>
      </c>
      <c r="D29" s="142"/>
      <c r="E29" s="143"/>
      <c r="F29" s="61"/>
    </row>
    <row r="30" spans="2:7" ht="90.6" customHeight="1" thickBot="1">
      <c r="B30" s="68" t="s">
        <v>85</v>
      </c>
      <c r="C30" s="135" t="s">
        <v>86</v>
      </c>
      <c r="D30" s="136"/>
      <c r="E30" s="137"/>
      <c r="F30" s="61"/>
    </row>
    <row r="31" spans="2:7" ht="68.45" customHeight="1" thickBot="1">
      <c r="B31" s="96" t="s">
        <v>15</v>
      </c>
      <c r="C31" s="141" t="s">
        <v>22</v>
      </c>
      <c r="D31" s="142"/>
      <c r="E31" s="143"/>
      <c r="F31" s="63"/>
    </row>
    <row r="32" spans="2:7" s="71" customFormat="1" ht="46.15" customHeight="1" thickBot="1">
      <c r="B32" s="66" t="s">
        <v>78</v>
      </c>
      <c r="C32" s="144" t="s">
        <v>48</v>
      </c>
      <c r="D32" s="139"/>
      <c r="E32" s="140"/>
      <c r="F32" s="61"/>
    </row>
    <row r="33" spans="2:6" ht="46.15" customHeight="1" thickBot="1">
      <c r="B33" s="66" t="s">
        <v>23</v>
      </c>
      <c r="C33" s="135" t="s">
        <v>33</v>
      </c>
      <c r="D33" s="136"/>
      <c r="E33" s="137"/>
      <c r="F33" s="63"/>
    </row>
    <row r="34" spans="2:6" ht="46.15" customHeight="1" thickBot="1">
      <c r="B34" s="66" t="s">
        <v>120</v>
      </c>
      <c r="C34" s="135" t="s">
        <v>143</v>
      </c>
      <c r="D34" s="136"/>
      <c r="E34" s="137"/>
      <c r="F34" s="63"/>
    </row>
    <row r="35" spans="2:6" ht="46.15" customHeight="1" thickBot="1">
      <c r="B35" s="66" t="s">
        <v>24</v>
      </c>
      <c r="C35" s="135" t="s">
        <v>34</v>
      </c>
      <c r="D35" s="136"/>
      <c r="E35" s="137"/>
      <c r="F35" s="63"/>
    </row>
    <row r="36" spans="2:6" ht="46.15" customHeight="1" thickBot="1">
      <c r="B36" s="66" t="s">
        <v>25</v>
      </c>
      <c r="C36" s="135" t="s">
        <v>35</v>
      </c>
      <c r="D36" s="136"/>
      <c r="E36" s="137"/>
      <c r="F36" s="63"/>
    </row>
    <row r="37" spans="2:6" ht="39.6" customHeight="1" thickBot="1">
      <c r="B37" s="66" t="s">
        <v>130</v>
      </c>
      <c r="C37" s="135" t="s">
        <v>92</v>
      </c>
      <c r="D37" s="136"/>
      <c r="E37" s="137"/>
      <c r="F37" s="63"/>
    </row>
    <row r="38" spans="2:6" ht="15" thickBot="1">
      <c r="B38" s="58"/>
      <c r="C38" s="58"/>
      <c r="D38" s="58"/>
      <c r="E38" s="58"/>
      <c r="F38" s="57"/>
    </row>
    <row r="39" spans="2:6" ht="15.75" thickBot="1">
      <c r="B39" s="146" t="s">
        <v>21</v>
      </c>
      <c r="C39" s="147"/>
      <c r="D39" s="147"/>
      <c r="E39" s="148"/>
      <c r="F39" s="57"/>
    </row>
    <row r="40" spans="2:6" ht="15" thickBot="1">
      <c r="B40" s="58"/>
      <c r="C40" s="58"/>
      <c r="D40" s="58"/>
      <c r="E40" s="58"/>
      <c r="F40" s="57"/>
    </row>
    <row r="41" spans="2:6" ht="51" customHeight="1" thickBot="1">
      <c r="B41" s="62" t="s">
        <v>12</v>
      </c>
      <c r="C41" s="135" t="s">
        <v>107</v>
      </c>
      <c r="D41" s="136"/>
      <c r="E41" s="137"/>
      <c r="F41" s="57"/>
    </row>
    <row r="42" spans="2:6" ht="51" customHeight="1" thickBot="1">
      <c r="B42" s="66" t="s">
        <v>88</v>
      </c>
      <c r="C42" s="135" t="s">
        <v>76</v>
      </c>
      <c r="D42" s="136"/>
      <c r="E42" s="137"/>
      <c r="F42" s="57"/>
    </row>
    <row r="43" spans="2:6" ht="33" customHeight="1" thickBot="1">
      <c r="B43" s="66" t="s">
        <v>89</v>
      </c>
      <c r="C43" s="149" t="s">
        <v>94</v>
      </c>
      <c r="D43" s="150"/>
      <c r="E43" s="151"/>
      <c r="F43" s="69"/>
    </row>
    <row r="44" spans="2:6" ht="33" customHeight="1" thickBot="1">
      <c r="B44" s="66" t="s">
        <v>123</v>
      </c>
      <c r="C44" s="135" t="s">
        <v>124</v>
      </c>
      <c r="D44" s="136"/>
      <c r="E44" s="137"/>
      <c r="F44" s="69"/>
    </row>
    <row r="45" spans="2:6" ht="38.450000000000003" customHeight="1" thickBot="1">
      <c r="B45" s="66" t="s">
        <v>122</v>
      </c>
      <c r="C45" s="135" t="s">
        <v>93</v>
      </c>
      <c r="D45" s="136"/>
      <c r="E45" s="137"/>
      <c r="F45" s="57"/>
    </row>
    <row r="46" spans="2:6" ht="15" thickBot="1">
      <c r="B46" s="58"/>
      <c r="C46" s="58"/>
      <c r="D46" s="58"/>
      <c r="E46" s="58"/>
      <c r="F46" s="57"/>
    </row>
    <row r="47" spans="2:6" ht="15.75" thickBot="1">
      <c r="B47" s="146" t="s">
        <v>105</v>
      </c>
      <c r="C47" s="147"/>
      <c r="D47" s="147"/>
      <c r="E47" s="148"/>
      <c r="F47" s="57"/>
    </row>
    <row r="48" spans="2:6" ht="15.75" thickBot="1">
      <c r="B48" s="74"/>
      <c r="C48" s="74"/>
      <c r="D48" s="74"/>
      <c r="E48" s="74"/>
      <c r="F48" s="57"/>
    </row>
    <row r="49" spans="2:6" ht="55.9" customHeight="1" thickBot="1">
      <c r="B49" s="66" t="s">
        <v>104</v>
      </c>
      <c r="C49" s="149" t="s">
        <v>109</v>
      </c>
      <c r="D49" s="150"/>
      <c r="E49" s="151"/>
      <c r="F49" s="57"/>
    </row>
    <row r="50" spans="2:6" ht="33.6" customHeight="1" thickBot="1">
      <c r="B50" s="66" t="s">
        <v>84</v>
      </c>
      <c r="C50" s="135" t="s">
        <v>144</v>
      </c>
      <c r="D50" s="136"/>
      <c r="E50" s="137"/>
      <c r="F50" s="57"/>
    </row>
    <row r="51" spans="2:6" ht="33.6" customHeight="1" thickBot="1">
      <c r="B51" s="66" t="s">
        <v>90</v>
      </c>
      <c r="C51" s="135" t="s">
        <v>145</v>
      </c>
      <c r="D51" s="136"/>
      <c r="E51" s="137"/>
      <c r="F51" s="57"/>
    </row>
    <row r="52" spans="2:6" ht="15" thickBot="1">
      <c r="B52" s="58"/>
      <c r="C52" s="58"/>
      <c r="D52" s="58"/>
      <c r="E52" s="58"/>
      <c r="F52" s="57"/>
    </row>
    <row r="53" spans="2:6" ht="15.75" thickBot="1">
      <c r="B53" s="146" t="s">
        <v>36</v>
      </c>
      <c r="C53" s="147"/>
      <c r="D53" s="147"/>
      <c r="E53" s="148"/>
      <c r="F53" s="57"/>
    </row>
    <row r="54" spans="2:6" ht="15" thickBot="1">
      <c r="B54" s="58"/>
      <c r="C54" s="58"/>
      <c r="D54" s="58"/>
      <c r="E54" s="58"/>
      <c r="F54" s="57"/>
    </row>
    <row r="55" spans="2:6" ht="43.15" customHeight="1" thickBot="1">
      <c r="B55" s="66" t="s">
        <v>80</v>
      </c>
      <c r="C55" s="135" t="s">
        <v>39</v>
      </c>
      <c r="D55" s="136"/>
      <c r="E55" s="137"/>
      <c r="F55" s="57"/>
    </row>
    <row r="56" spans="2:6" ht="59.65" customHeight="1" thickBot="1">
      <c r="B56" s="66" t="s">
        <v>43</v>
      </c>
      <c r="C56" s="135" t="s">
        <v>45</v>
      </c>
      <c r="D56" s="136"/>
      <c r="E56" s="137"/>
      <c r="F56" s="57"/>
    </row>
    <row r="57" spans="2:6" ht="59.65" customHeight="1" thickBot="1">
      <c r="B57" s="66" t="s">
        <v>81</v>
      </c>
      <c r="C57" s="135" t="s">
        <v>44</v>
      </c>
      <c r="D57" s="136"/>
      <c r="E57" s="137"/>
      <c r="F57" s="57"/>
    </row>
    <row r="58" spans="2:6" ht="43.15" customHeight="1" thickBot="1">
      <c r="B58" s="66" t="s">
        <v>37</v>
      </c>
      <c r="C58" s="135" t="s">
        <v>40</v>
      </c>
      <c r="D58" s="136"/>
      <c r="E58" s="137"/>
      <c r="F58" s="57"/>
    </row>
    <row r="59" spans="2:6" ht="54.4" customHeight="1" thickBot="1">
      <c r="B59" s="66" t="s">
        <v>82</v>
      </c>
      <c r="C59" s="135" t="s">
        <v>41</v>
      </c>
      <c r="D59" s="136"/>
      <c r="E59" s="137"/>
      <c r="F59" s="57"/>
    </row>
    <row r="60" spans="2:6" ht="54.4" customHeight="1" thickBot="1">
      <c r="B60" s="66" t="s">
        <v>83</v>
      </c>
      <c r="C60" s="135" t="s">
        <v>42</v>
      </c>
      <c r="D60" s="136"/>
      <c r="E60" s="137"/>
      <c r="F60" s="57"/>
    </row>
    <row r="61" spans="2:6" ht="83.65" customHeight="1" thickBot="1">
      <c r="B61" s="66" t="s">
        <v>91</v>
      </c>
      <c r="C61" s="149" t="s">
        <v>106</v>
      </c>
      <c r="D61" s="150"/>
      <c r="E61" s="151"/>
      <c r="F61" s="57"/>
    </row>
  </sheetData>
  <mergeCells count="49">
    <mergeCell ref="C16:E16"/>
    <mergeCell ref="C61:E61"/>
    <mergeCell ref="B53:E53"/>
    <mergeCell ref="C55:E55"/>
    <mergeCell ref="C56:E56"/>
    <mergeCell ref="C57:E57"/>
    <mergeCell ref="C58:E58"/>
    <mergeCell ref="C59:E59"/>
    <mergeCell ref="C60:E60"/>
    <mergeCell ref="B47:E47"/>
    <mergeCell ref="C49:E49"/>
    <mergeCell ref="C50:E50"/>
    <mergeCell ref="C51:E51"/>
    <mergeCell ref="C24:E24"/>
    <mergeCell ref="B21:E21"/>
    <mergeCell ref="C23:E23"/>
    <mergeCell ref="C15:E15"/>
    <mergeCell ref="C17:E17"/>
    <mergeCell ref="C18:E18"/>
    <mergeCell ref="C29:E29"/>
    <mergeCell ref="C45:E45"/>
    <mergeCell ref="C42:E42"/>
    <mergeCell ref="C41:E41"/>
    <mergeCell ref="C43:E43"/>
    <mergeCell ref="C34:E34"/>
    <mergeCell ref="C37:E37"/>
    <mergeCell ref="B39:E39"/>
    <mergeCell ref="C30:E30"/>
    <mergeCell ref="C44:E44"/>
    <mergeCell ref="C27:E27"/>
    <mergeCell ref="C28:E28"/>
    <mergeCell ref="C19:E19"/>
    <mergeCell ref="C7:E7"/>
    <mergeCell ref="B1:E1"/>
    <mergeCell ref="B3:E3"/>
    <mergeCell ref="C14:E14"/>
    <mergeCell ref="C5:E5"/>
    <mergeCell ref="C6:E6"/>
    <mergeCell ref="C8:E8"/>
    <mergeCell ref="B10:E10"/>
    <mergeCell ref="C12:E12"/>
    <mergeCell ref="C13:E13"/>
    <mergeCell ref="C36:E36"/>
    <mergeCell ref="C35:E35"/>
    <mergeCell ref="C25:E25"/>
    <mergeCell ref="C26:E26"/>
    <mergeCell ref="C31:E31"/>
    <mergeCell ref="C33:E33"/>
    <mergeCell ref="C32:E32"/>
  </mergeCells>
  <pageMargins left="0.70866141732283472" right="0.70866141732283472" top="0.74803149606299213" bottom="0.74803149606299213"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11"/>
  <sheetViews>
    <sheetView showGridLines="0" tabSelected="1" zoomScale="80" zoomScaleNormal="80" zoomScaleSheetLayoutView="85" workbookViewId="0">
      <pane xSplit="1" ySplit="3" topLeftCell="B4" activePane="bottomRight" state="frozen"/>
      <selection activeCell="C47" sqref="C47:E47"/>
      <selection pane="topRight" activeCell="C47" sqref="C47:E47"/>
      <selection pane="bottomLeft" activeCell="C47" sqref="C47:E47"/>
      <selection pane="bottomRight" activeCell="D9" sqref="D9"/>
    </sheetView>
  </sheetViews>
  <sheetFormatPr defaultColWidth="8.85546875" defaultRowHeight="12.75"/>
  <cols>
    <col min="1" max="1" width="26.28515625" style="6" customWidth="1"/>
    <col min="2" max="2" width="38.140625" style="6" customWidth="1"/>
    <col min="3" max="3" width="43.85546875" style="6" customWidth="1"/>
    <col min="4" max="4" width="45" style="6" customWidth="1"/>
    <col min="5" max="5" width="44.85546875" style="6" customWidth="1"/>
    <col min="6" max="6" width="43.85546875" style="6" customWidth="1"/>
    <col min="7" max="7" width="38.140625" style="118" customWidth="1"/>
    <col min="8" max="8" width="38.140625" style="6" customWidth="1"/>
    <col min="9" max="9" width="20.42578125" style="6" bestFit="1" customWidth="1"/>
    <col min="10" max="10" width="22.42578125" style="6" bestFit="1" customWidth="1"/>
    <col min="11" max="11" width="1.7109375" style="6" customWidth="1"/>
    <col min="12" max="16384" width="8.85546875" style="6"/>
  </cols>
  <sheetData>
    <row r="1" spans="1:8" ht="54.6" customHeight="1" thickBot="1">
      <c r="A1" s="156" t="s">
        <v>103</v>
      </c>
      <c r="B1" s="156"/>
      <c r="C1" s="156"/>
      <c r="D1" s="156"/>
      <c r="E1" s="156"/>
      <c r="F1" s="156"/>
      <c r="G1" s="156"/>
      <c r="H1" s="156"/>
    </row>
    <row r="2" spans="1:8" ht="57.75" customHeight="1" thickBot="1">
      <c r="A2" s="157" t="s">
        <v>20</v>
      </c>
      <c r="B2" s="158"/>
      <c r="C2" s="158"/>
      <c r="D2" s="158"/>
      <c r="E2" s="158"/>
      <c r="F2" s="158"/>
      <c r="G2" s="158"/>
      <c r="H2" s="159"/>
    </row>
    <row r="3" spans="1:8" ht="73.5" customHeight="1">
      <c r="A3" s="90" t="s">
        <v>11</v>
      </c>
      <c r="B3" s="91" t="s">
        <v>74</v>
      </c>
      <c r="C3" s="91" t="s">
        <v>108</v>
      </c>
      <c r="D3" s="91" t="s">
        <v>131</v>
      </c>
      <c r="E3" s="91" t="s">
        <v>129</v>
      </c>
      <c r="F3" s="91" t="s">
        <v>135</v>
      </c>
      <c r="G3" s="91" t="s">
        <v>26</v>
      </c>
      <c r="H3" s="92" t="s">
        <v>17</v>
      </c>
    </row>
    <row r="4" spans="1:8" s="9" customFormat="1" ht="65.25" customHeight="1">
      <c r="A4" s="105" t="s">
        <v>147</v>
      </c>
      <c r="B4" s="108" t="s">
        <v>146</v>
      </c>
      <c r="C4" s="105" t="s">
        <v>148</v>
      </c>
      <c r="D4" s="104" t="s">
        <v>160</v>
      </c>
      <c r="E4" s="104" t="s">
        <v>187</v>
      </c>
      <c r="F4" s="105" t="s">
        <v>155</v>
      </c>
      <c r="G4" s="115" t="s">
        <v>61</v>
      </c>
      <c r="H4" s="109" t="s">
        <v>149</v>
      </c>
    </row>
    <row r="5" spans="1:8" s="9" customFormat="1" ht="85.5" customHeight="1">
      <c r="A5" s="103" t="s">
        <v>154</v>
      </c>
      <c r="B5" s="106" t="s">
        <v>146</v>
      </c>
      <c r="C5" s="103" t="s">
        <v>148</v>
      </c>
      <c r="D5" s="102" t="s">
        <v>170</v>
      </c>
      <c r="E5" s="102" t="s">
        <v>183</v>
      </c>
      <c r="F5" s="103" t="s">
        <v>155</v>
      </c>
      <c r="G5" s="116" t="s">
        <v>58</v>
      </c>
      <c r="H5" s="107" t="s">
        <v>149</v>
      </c>
    </row>
    <row r="6" spans="1:8" s="9" customFormat="1" ht="68.25" customHeight="1">
      <c r="A6" s="105" t="s">
        <v>157</v>
      </c>
      <c r="B6" s="108" t="s">
        <v>146</v>
      </c>
      <c r="C6" s="105" t="s">
        <v>148</v>
      </c>
      <c r="D6" s="104" t="s">
        <v>184</v>
      </c>
      <c r="E6" s="104" t="s">
        <v>164</v>
      </c>
      <c r="F6" s="105" t="s">
        <v>155</v>
      </c>
      <c r="G6" s="115" t="s">
        <v>61</v>
      </c>
      <c r="H6" s="109" t="s">
        <v>149</v>
      </c>
    </row>
    <row r="7" spans="1:8" s="9" customFormat="1" ht="80.25" customHeight="1">
      <c r="A7" s="103" t="s">
        <v>158</v>
      </c>
      <c r="B7" s="106" t="s">
        <v>146</v>
      </c>
      <c r="C7" s="103" t="s">
        <v>148</v>
      </c>
      <c r="D7" s="102" t="s">
        <v>185</v>
      </c>
      <c r="E7" s="102" t="s">
        <v>165</v>
      </c>
      <c r="F7" s="103" t="s">
        <v>155</v>
      </c>
      <c r="G7" s="116" t="s">
        <v>58</v>
      </c>
      <c r="H7" s="107" t="s">
        <v>149</v>
      </c>
    </row>
    <row r="8" spans="1:8" s="9" customFormat="1" ht="54.6" customHeight="1">
      <c r="A8" s="105" t="s">
        <v>159</v>
      </c>
      <c r="B8" s="108" t="s">
        <v>146</v>
      </c>
      <c r="C8" s="105" t="s">
        <v>148</v>
      </c>
      <c r="D8" s="104" t="s">
        <v>161</v>
      </c>
      <c r="E8" s="104" t="s">
        <v>166</v>
      </c>
      <c r="F8" s="105" t="s">
        <v>155</v>
      </c>
      <c r="G8" s="115" t="s">
        <v>58</v>
      </c>
      <c r="H8" s="109" t="s">
        <v>149</v>
      </c>
    </row>
    <row r="9" spans="1:8" s="9" customFormat="1" ht="54.6" customHeight="1">
      <c r="A9" s="103" t="s">
        <v>162</v>
      </c>
      <c r="B9" s="106" t="s">
        <v>146</v>
      </c>
      <c r="C9" s="103" t="s">
        <v>148</v>
      </c>
      <c r="D9" s="102" t="s">
        <v>176</v>
      </c>
      <c r="E9" s="102" t="s">
        <v>169</v>
      </c>
      <c r="F9" s="103" t="s">
        <v>155</v>
      </c>
      <c r="G9" s="116" t="s">
        <v>61</v>
      </c>
      <c r="H9" s="107" t="s">
        <v>149</v>
      </c>
    </row>
    <row r="10" spans="1:8" s="9" customFormat="1" ht="82.5" customHeight="1">
      <c r="A10" s="105" t="s">
        <v>163</v>
      </c>
      <c r="B10" s="108" t="s">
        <v>146</v>
      </c>
      <c r="C10" s="105" t="s">
        <v>178</v>
      </c>
      <c r="D10" s="104" t="s">
        <v>182</v>
      </c>
      <c r="E10" s="104" t="s">
        <v>167</v>
      </c>
      <c r="F10" s="105" t="s">
        <v>168</v>
      </c>
      <c r="G10" s="115" t="s">
        <v>58</v>
      </c>
      <c r="H10" s="109" t="s">
        <v>149</v>
      </c>
    </row>
    <row r="11" spans="1:8" s="10" customFormat="1">
      <c r="G11" s="117"/>
    </row>
  </sheetData>
  <mergeCells count="2">
    <mergeCell ref="A1:H1"/>
    <mergeCell ref="A2:H2"/>
  </mergeCells>
  <phoneticPr fontId="42" type="noConversion"/>
  <dataValidations count="2">
    <dataValidation type="list" allowBlank="1" showInputMessage="1" showErrorMessage="1" sqref="B4:B10" xr:uid="{00000000-0002-0000-0200-000000000000}">
      <formula1>"Seçiniz, Güncel, Güncel Değil, Değişti"</formula1>
    </dataValidation>
    <dataValidation type="list" allowBlank="1" showInputMessage="1" showErrorMessage="1" sqref="F4:F10" xr:uid="{00000000-0002-0000-0200-000001000000}">
      <formula1>"Fırsat, Tehdit"</formula1>
    </dataValidation>
  </dataValidations>
  <pageMargins left="0.70866141732283472" right="0.70866141732283472" top="0.74803149606299213" bottom="0.74803149606299213" header="0.31496062992125984" footer="0.31496062992125984"/>
  <pageSetup paperSize="9"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A1:L10"/>
  <sheetViews>
    <sheetView showGridLines="0" zoomScale="70" zoomScaleNormal="70" zoomScaleSheetLayoutView="70" workbookViewId="0">
      <pane xSplit="3" ySplit="3" topLeftCell="D4" activePane="bottomRight" state="frozen"/>
      <selection activeCell="C47" sqref="C47:E47"/>
      <selection pane="topRight" activeCell="C47" sqref="C47:E47"/>
      <selection pane="bottomLeft" activeCell="C47" sqref="C47:E47"/>
      <selection pane="bottomRight" activeCell="G5" sqref="G5"/>
    </sheetView>
  </sheetViews>
  <sheetFormatPr defaultColWidth="8.85546875" defaultRowHeight="12.75"/>
  <cols>
    <col min="1" max="1" width="8.85546875" style="6"/>
    <col min="2" max="2" width="49" style="6" customWidth="1"/>
    <col min="3" max="3" width="14" style="6" bestFit="1" customWidth="1"/>
    <col min="4" max="4" width="15.42578125" style="6" customWidth="1"/>
    <col min="5" max="5" width="14" style="6" customWidth="1"/>
    <col min="6" max="6" width="20" style="6" customWidth="1"/>
    <col min="7" max="7" width="32.140625" style="120" bestFit="1" customWidth="1"/>
    <col min="8" max="8" width="27.28515625" style="6" customWidth="1"/>
    <col min="9" max="9" width="29.42578125" style="6" customWidth="1"/>
    <col min="10" max="10" width="40.5703125" style="6" customWidth="1"/>
    <col min="11" max="11" width="20.85546875" style="6" customWidth="1"/>
    <col min="12" max="12" width="21.7109375" style="6" bestFit="1" customWidth="1"/>
    <col min="13" max="13" width="17.140625" style="6" bestFit="1" customWidth="1"/>
    <col min="14" max="14" width="20.42578125" style="6" bestFit="1" customWidth="1"/>
    <col min="15" max="15" width="22.42578125" style="6" bestFit="1" customWidth="1"/>
    <col min="16" max="16" width="1.7109375" style="6" customWidth="1"/>
    <col min="17" max="16384" width="8.85546875" style="6"/>
  </cols>
  <sheetData>
    <row r="1" spans="1:12" ht="54.6" customHeight="1">
      <c r="A1" s="161" t="s">
        <v>103</v>
      </c>
      <c r="B1" s="161"/>
      <c r="C1" s="161"/>
      <c r="D1" s="161"/>
      <c r="E1" s="161"/>
      <c r="F1" s="161"/>
      <c r="G1" s="161"/>
      <c r="H1" s="161"/>
      <c r="I1" s="161"/>
      <c r="J1" s="161"/>
      <c r="K1" s="161"/>
      <c r="L1" s="161"/>
    </row>
    <row r="2" spans="1:12" ht="54.75" customHeight="1">
      <c r="A2" s="123"/>
      <c r="B2" s="160" t="s">
        <v>19</v>
      </c>
      <c r="C2" s="160"/>
      <c r="D2" s="160"/>
      <c r="E2" s="160"/>
      <c r="F2" s="160"/>
      <c r="G2" s="160"/>
      <c r="H2" s="160"/>
      <c r="I2" s="160"/>
      <c r="J2" s="160"/>
      <c r="K2" s="160"/>
      <c r="L2" s="160"/>
    </row>
    <row r="3" spans="1:12" ht="81" customHeight="1">
      <c r="A3" s="122" t="s">
        <v>11</v>
      </c>
      <c r="B3" s="93" t="s">
        <v>131</v>
      </c>
      <c r="C3" s="93" t="s">
        <v>10</v>
      </c>
      <c r="D3" s="93" t="s">
        <v>9</v>
      </c>
      <c r="E3" s="93" t="s">
        <v>13</v>
      </c>
      <c r="F3" s="93" t="s">
        <v>77</v>
      </c>
      <c r="G3" s="93" t="s">
        <v>14</v>
      </c>
      <c r="H3" s="93" t="s">
        <v>125</v>
      </c>
      <c r="I3" s="93" t="s">
        <v>128</v>
      </c>
      <c r="J3" s="93" t="s">
        <v>85</v>
      </c>
      <c r="K3" s="93" t="s">
        <v>15</v>
      </c>
      <c r="L3" s="93" t="s">
        <v>79</v>
      </c>
    </row>
    <row r="4" spans="1:12" s="9" customFormat="1" ht="92.25" customHeight="1">
      <c r="A4" s="121" t="s">
        <v>147</v>
      </c>
      <c r="B4" s="98" t="str">
        <f>'Risklerin Belirlenmesi'!D4</f>
        <v xml:space="preserve">Mali işlemleri gerçekleştiren personelin sayısal ve nitelik yönünden yetersiz olması
</v>
      </c>
      <c r="C4" s="76">
        <v>3</v>
      </c>
      <c r="D4" s="76">
        <v>4</v>
      </c>
      <c r="E4" s="95">
        <f>C4*D4</f>
        <v>12</v>
      </c>
      <c r="F4" s="77" t="s">
        <v>61</v>
      </c>
      <c r="G4" s="98" t="s">
        <v>172</v>
      </c>
      <c r="H4" s="86" t="s">
        <v>152</v>
      </c>
      <c r="I4" s="87">
        <f>IF(H4="Yeterli",0.1,IF(H4="Zayıf",0.8, IF(H4="Kısmen Yeterli", 0.4, IF(H4="Yeterli Değil",1))))</f>
        <v>0.1</v>
      </c>
      <c r="J4" s="78" t="s">
        <v>151</v>
      </c>
      <c r="K4" s="79">
        <f>E4*I4</f>
        <v>1.2000000000000002</v>
      </c>
      <c r="L4" s="80" t="str">
        <f>IF(K4&lt;3,"ÇOK DÜŞÜK",IF(K4&lt;6,"DÜŞÜK",IF(K4&lt;12,"ORTA",IF(K4&lt;20," YÜKSEK",IF(K4&lt;26,"ÇOK YÜKSEK")))))</f>
        <v>ÇOK DÜŞÜK</v>
      </c>
    </row>
    <row r="5" spans="1:12" s="9" customFormat="1" ht="92.25" customHeight="1">
      <c r="A5" s="121" t="s">
        <v>154</v>
      </c>
      <c r="B5" s="98" t="str">
        <f>'Risklerin Belirlenmesi'!D5</f>
        <v>Stratejik Plan, İdare Faaliyet Raporu, Performans Raporu, Tasarruf, Kalite Raporları gibi raporlar için talep edilen  verilerin  güvenilirliği ve bilinilirliğinin eksikliği</v>
      </c>
      <c r="C5" s="81">
        <v>3</v>
      </c>
      <c r="D5" s="81">
        <v>3</v>
      </c>
      <c r="E5" s="95">
        <f>C5*D5</f>
        <v>9</v>
      </c>
      <c r="F5" s="82" t="s">
        <v>58</v>
      </c>
      <c r="G5" s="119" t="s">
        <v>171</v>
      </c>
      <c r="H5" s="88" t="s">
        <v>150</v>
      </c>
      <c r="I5" s="89">
        <f t="shared" ref="I5:I10" si="0">IF(H5="Yeterli",0.1,IF(H5="Zayıf",0.8, IF(H5="Kısmen Yeterli", 0.4, IF(H5="Yeterli Değil",1))))</f>
        <v>0.4</v>
      </c>
      <c r="J5" s="83" t="s">
        <v>151</v>
      </c>
      <c r="K5" s="97">
        <f t="shared" ref="K5:K10" si="1">E5*I5</f>
        <v>3.6</v>
      </c>
      <c r="L5" s="84" t="str">
        <f t="shared" ref="L5:L10" si="2">IF(K5&lt;3,"ÇOK DÜŞÜK",IF(K5&lt;6,"DÜŞÜK",IF(K5&lt;12,"ORTA",IF(K5&lt;20," YÜKSEK",IF(K5&lt;26,"ÇOK YÜKSEK")))))</f>
        <v>DÜŞÜK</v>
      </c>
    </row>
    <row r="6" spans="1:12" s="9" customFormat="1" ht="92.25" customHeight="1">
      <c r="A6" s="121" t="s">
        <v>157</v>
      </c>
      <c r="B6" s="98" t="str">
        <f>'Risklerin Belirlenmesi'!D6</f>
        <v>Mali işlemlerde görevlendirilen personelin (Taşınır Kayıt Yetkilisi, Mutemet, vb.) sık sık değiştirilmeleri nedeniyle hatalı işlemlerin artması</v>
      </c>
      <c r="C6" s="76">
        <v>4</v>
      </c>
      <c r="D6" s="76">
        <v>4</v>
      </c>
      <c r="E6" s="95">
        <f>C6*D6</f>
        <v>16</v>
      </c>
      <c r="F6" s="82" t="s">
        <v>61</v>
      </c>
      <c r="G6" s="119" t="s">
        <v>186</v>
      </c>
      <c r="H6" s="88" t="s">
        <v>150</v>
      </c>
      <c r="I6" s="89">
        <f t="shared" si="0"/>
        <v>0.4</v>
      </c>
      <c r="J6" s="83" t="s">
        <v>151</v>
      </c>
      <c r="K6" s="97">
        <f t="shared" si="1"/>
        <v>6.4</v>
      </c>
      <c r="L6" s="80" t="str">
        <f t="shared" si="2"/>
        <v>ORTA</v>
      </c>
    </row>
    <row r="7" spans="1:12" s="9" customFormat="1" ht="92.25" customHeight="1">
      <c r="A7" s="121" t="s">
        <v>158</v>
      </c>
      <c r="B7" s="98" t="str">
        <f>'Risklerin Belirlenmesi'!D7</f>
        <v>Bazı yöneticilerin (Harcama Yetkilisi, Gerçekleştirme Görevlileri, vb.) mali mevzuat bilgileri bilinirliliğinin düşük olması</v>
      </c>
      <c r="C7" s="81">
        <v>3</v>
      </c>
      <c r="D7" s="81">
        <v>3</v>
      </c>
      <c r="E7" s="95">
        <f>C7*D7</f>
        <v>9</v>
      </c>
      <c r="F7" s="82" t="s">
        <v>58</v>
      </c>
      <c r="G7" s="119" t="s">
        <v>173</v>
      </c>
      <c r="H7" s="88" t="s">
        <v>150</v>
      </c>
      <c r="I7" s="89">
        <f t="shared" si="0"/>
        <v>0.4</v>
      </c>
      <c r="J7" s="83" t="s">
        <v>151</v>
      </c>
      <c r="K7" s="97">
        <f t="shared" si="1"/>
        <v>3.6</v>
      </c>
      <c r="L7" s="84" t="str">
        <f t="shared" si="2"/>
        <v>DÜŞÜK</v>
      </c>
    </row>
    <row r="8" spans="1:12" s="9" customFormat="1" ht="92.25" customHeight="1">
      <c r="A8" s="121" t="s">
        <v>159</v>
      </c>
      <c r="B8" s="98" t="str">
        <f>'Risklerin Belirlenmesi'!D8</f>
        <v>Hizmetiçi eğitimlerdeki verimliliğin düşük olması</v>
      </c>
      <c r="C8" s="76">
        <v>3</v>
      </c>
      <c r="D8" s="76">
        <v>3</v>
      </c>
      <c r="E8" s="95">
        <f>C8*D8</f>
        <v>9</v>
      </c>
      <c r="F8" s="77" t="s">
        <v>174</v>
      </c>
      <c r="G8" s="98" t="s">
        <v>175</v>
      </c>
      <c r="H8" s="86" t="s">
        <v>152</v>
      </c>
      <c r="I8" s="87">
        <f t="shared" si="0"/>
        <v>0.1</v>
      </c>
      <c r="J8" s="78" t="s">
        <v>151</v>
      </c>
      <c r="K8" s="85">
        <f t="shared" si="1"/>
        <v>0.9</v>
      </c>
      <c r="L8" s="80" t="str">
        <f t="shared" si="2"/>
        <v>ÇOK DÜŞÜK</v>
      </c>
    </row>
    <row r="9" spans="1:12" s="9" customFormat="1" ht="66" customHeight="1">
      <c r="A9" s="121" t="s">
        <v>162</v>
      </c>
      <c r="B9" s="98" t="str">
        <f>'Risklerin Belirlenmesi'!D9</f>
        <v>Mali işlerden sorumlu personelin yeni karşılaştığı sorunlarda çözüme dönük araştırma isteksizliği</v>
      </c>
      <c r="C9" s="81">
        <v>4</v>
      </c>
      <c r="D9" s="81">
        <v>3</v>
      </c>
      <c r="E9" s="95">
        <f t="shared" ref="E9:E10" si="3">C9*D9</f>
        <v>12</v>
      </c>
      <c r="F9" s="82" t="s">
        <v>61</v>
      </c>
      <c r="G9" s="98" t="s">
        <v>175</v>
      </c>
      <c r="H9" s="88" t="s">
        <v>152</v>
      </c>
      <c r="I9" s="89">
        <f t="shared" si="0"/>
        <v>0.1</v>
      </c>
      <c r="J9" s="83" t="s">
        <v>151</v>
      </c>
      <c r="K9" s="97">
        <f t="shared" si="1"/>
        <v>1.2000000000000002</v>
      </c>
      <c r="L9" s="84" t="str">
        <f t="shared" si="2"/>
        <v>ÇOK DÜŞÜK</v>
      </c>
    </row>
    <row r="10" spans="1:12" s="9" customFormat="1" ht="107.25" customHeight="1">
      <c r="A10" s="121" t="s">
        <v>163</v>
      </c>
      <c r="B10" s="98" t="str">
        <f>'Risklerin Belirlenmesi'!D10</f>
        <v>Sorumlu kurul ve komisyonlar  tarafından hazırlanan raporların etkin değerlendirilmemesi ve iyileştirmelerin etkisiz kalması</v>
      </c>
      <c r="C10" s="76">
        <v>3</v>
      </c>
      <c r="D10" s="76">
        <v>3</v>
      </c>
      <c r="E10" s="95">
        <f t="shared" si="3"/>
        <v>9</v>
      </c>
      <c r="F10" s="82" t="s">
        <v>58</v>
      </c>
      <c r="G10" s="98" t="s">
        <v>177</v>
      </c>
      <c r="H10" s="86" t="s">
        <v>152</v>
      </c>
      <c r="I10" s="87">
        <f t="shared" si="0"/>
        <v>0.1</v>
      </c>
      <c r="J10" s="78" t="s">
        <v>151</v>
      </c>
      <c r="K10" s="85">
        <f t="shared" si="1"/>
        <v>0.9</v>
      </c>
      <c r="L10" s="80" t="str">
        <f t="shared" si="2"/>
        <v>ÇOK DÜŞÜK</v>
      </c>
    </row>
  </sheetData>
  <mergeCells count="2">
    <mergeCell ref="B2:L2"/>
    <mergeCell ref="A1:L1"/>
  </mergeCells>
  <phoneticPr fontId="42" type="noConversion"/>
  <conditionalFormatting sqref="C5:D10">
    <cfRule type="containsText" dxfId="37" priority="24" operator="containsText" text="5">
      <formula>NOT(ISERROR(SEARCH("5",C5)))</formula>
    </cfRule>
    <cfRule type="containsText" dxfId="36" priority="25" operator="containsText" text="4">
      <formula>NOT(ISERROR(SEARCH("4",C5)))</formula>
    </cfRule>
    <cfRule type="containsText" dxfId="35" priority="26" operator="containsText" text="3">
      <formula>NOT(ISERROR(SEARCH("3",C5)))</formula>
    </cfRule>
    <cfRule type="containsText" dxfId="34" priority="27" operator="containsText" text="2">
      <formula>NOT(ISERROR(SEARCH("2",C5)))</formula>
    </cfRule>
  </conditionalFormatting>
  <conditionalFormatting sqref="C5:D10">
    <cfRule type="cellIs" dxfId="33" priority="23" operator="equal">
      <formula>1</formula>
    </cfRule>
  </conditionalFormatting>
  <conditionalFormatting sqref="L4">
    <cfRule type="containsText" dxfId="32" priority="17" operator="containsText" text="&quot;--&quot;">
      <formula>NOT(ISERROR(SEARCH("""--""",L4)))</formula>
    </cfRule>
    <cfRule type="containsText" dxfId="31" priority="18" operator="containsText" text="ÇOK YÜKSEK">
      <formula>NOT(ISERROR(SEARCH("ÇOK YÜKSEK",L4)))</formula>
    </cfRule>
    <cfRule type="containsText" dxfId="30" priority="19" operator="containsText" text="YÜKSEK">
      <formula>NOT(ISERROR(SEARCH("YÜKSEK",L4)))</formula>
    </cfRule>
    <cfRule type="containsText" dxfId="29" priority="20" operator="containsText" text="ORTA">
      <formula>NOT(ISERROR(SEARCH("ORTA",L4)))</formula>
    </cfRule>
    <cfRule type="beginsWith" dxfId="28" priority="21" operator="beginsWith" text="DÜŞÜK">
      <formula>LEFT(L4,LEN("DÜŞÜK"))="DÜŞÜK"</formula>
    </cfRule>
    <cfRule type="containsText" dxfId="27" priority="22" operator="containsText" text="ÇOK DÜŞ">
      <formula>NOT(ISERROR(SEARCH("ÇOK DÜŞ",L4)))</formula>
    </cfRule>
  </conditionalFormatting>
  <conditionalFormatting sqref="L5:L10">
    <cfRule type="containsText" dxfId="26" priority="12" operator="containsText" text="ÇOK YÜKSEK">
      <formula>NOT(ISERROR(SEARCH("ÇOK YÜKSEK",L5)))</formula>
    </cfRule>
    <cfRule type="containsText" dxfId="25" priority="13" operator="containsText" text="YÜKSEK">
      <formula>NOT(ISERROR(SEARCH("YÜKSEK",L5)))</formula>
    </cfRule>
    <cfRule type="containsText" dxfId="24" priority="14" operator="containsText" text="ORTA">
      <formula>NOT(ISERROR(SEARCH("ORTA",L5)))</formula>
    </cfRule>
    <cfRule type="beginsWith" dxfId="23" priority="15" operator="beginsWith" text="DÜŞÜk">
      <formula>LEFT(L5,LEN("DÜŞÜk"))="DÜŞÜk"</formula>
    </cfRule>
    <cfRule type="containsText" dxfId="22" priority="16" operator="containsText" text="ÇOK DÜŞ">
      <formula>NOT(ISERROR(SEARCH("ÇOK DÜŞ",L5)))</formula>
    </cfRule>
  </conditionalFormatting>
  <conditionalFormatting sqref="H4:H10">
    <cfRule type="beginsWith" dxfId="21" priority="11" operator="beginsWith" text="Kısmen">
      <formula>LEFT(H4,LEN("Kısmen"))="Kısmen"</formula>
    </cfRule>
    <cfRule type="endsWith" dxfId="20" priority="28" operator="endsWith" text="Değil">
      <formula>RIGHT(H4,LEN("Değil"))="Değil"</formula>
    </cfRule>
    <cfRule type="beginsWith" dxfId="19" priority="29" operator="beginsWith" text="Etkin">
      <formula>LEFT(H4,LEN("Etkin"))="Etkin"</formula>
    </cfRule>
    <cfRule type="beginsWith" dxfId="18" priority="30" operator="beginsWith" text="Zayıf">
      <formula>LEFT(H4,LEN("Zayıf"))="Zayıf"</formula>
    </cfRule>
  </conditionalFormatting>
  <conditionalFormatting sqref="C4:D4">
    <cfRule type="containsText" dxfId="17" priority="7" operator="containsText" text="5">
      <formula>NOT(ISERROR(SEARCH("5",C4)))</formula>
    </cfRule>
    <cfRule type="containsText" dxfId="16" priority="8" operator="containsText" text="4">
      <formula>NOT(ISERROR(SEARCH("4",C4)))</formula>
    </cfRule>
    <cfRule type="containsText" dxfId="15" priority="9" operator="containsText" text="3">
      <formula>NOT(ISERROR(SEARCH("3",C4)))</formula>
    </cfRule>
    <cfRule type="containsText" dxfId="14" priority="10" operator="containsText" text="2">
      <formula>NOT(ISERROR(SEARCH("2",C4)))</formula>
    </cfRule>
  </conditionalFormatting>
  <conditionalFormatting sqref="C4:D4">
    <cfRule type="cellIs" dxfId="13" priority="6" operator="equal">
      <formula>1</formula>
    </cfRule>
  </conditionalFormatting>
  <conditionalFormatting sqref="F4:F10">
    <cfRule type="beginsWith" dxfId="12" priority="1" operator="beginsWith" text="ÇOK DÜŞÜK">
      <formula>LEFT(F4,LEN("ÇOK DÜŞÜK"))="ÇOK DÜŞÜK"</formula>
    </cfRule>
    <cfRule type="beginsWith" dxfId="11" priority="2" operator="beginsWith" text="ÇOK">
      <formula>LEFT(F4,LEN("ÇOK"))="ÇOK"</formula>
    </cfRule>
    <cfRule type="endsWith" dxfId="10" priority="3" operator="endsWith" text="YÜKSEK">
      <formula>RIGHT(F4,LEN("YÜKSEK"))="YÜKSEK"</formula>
    </cfRule>
    <cfRule type="endsWith" dxfId="9" priority="4" operator="endsWith" text="DÜŞÜK">
      <formula>RIGHT(F4,LEN("DÜŞÜK"))="DÜŞÜK"</formula>
    </cfRule>
    <cfRule type="containsText" dxfId="8" priority="5" operator="containsText" text="ORTA">
      <formula>NOT(ISERROR(SEARCH("ORTA",F4)))</formula>
    </cfRule>
  </conditionalFormatting>
  <dataValidations count="3">
    <dataValidation type="list" allowBlank="1" showInputMessage="1" showErrorMessage="1" sqref="J4:J10" xr:uid="{00000000-0002-0000-0300-000000000000}">
      <formula1>"Etki, Olasılık, Etki ve Olasılık"</formula1>
    </dataValidation>
    <dataValidation type="list" allowBlank="1" showInputMessage="1" showErrorMessage="1" sqref="C4:D10" xr:uid="{00000000-0002-0000-0300-000001000000}">
      <formula1>"Seçiniz, 1, 2, 3, 4, 5"</formula1>
    </dataValidation>
    <dataValidation type="list" allowBlank="1" showInputMessage="1" showErrorMessage="1" sqref="H4:H10" xr:uid="{00000000-0002-0000-0300-000002000000}">
      <formula1>"Yeterli Değil, Kısmen Yeterli, Yeterli, Seçiniz, Zayıf"</formula1>
    </dataValidation>
  </dataValidations>
  <pageMargins left="0.70866141732283472" right="0.70866141732283472" top="0.74803149606299213" bottom="0.74803149606299213" header="0.31496062992125984" footer="0.31496062992125984"/>
  <pageSetup paperSize="9"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G11"/>
  <sheetViews>
    <sheetView showGridLines="0" zoomScale="70" zoomScaleNormal="70" zoomScaleSheetLayoutView="70" workbookViewId="0">
      <pane xSplit="3" ySplit="3" topLeftCell="D4" activePane="bottomRight" state="frozen"/>
      <selection activeCell="C47" sqref="C47:E47"/>
      <selection pane="topRight" activeCell="C47" sqref="C47:E47"/>
      <selection pane="bottomLeft" activeCell="C47" sqref="C47:E47"/>
      <selection pane="bottomRight" activeCell="D4" sqref="D4"/>
    </sheetView>
  </sheetViews>
  <sheetFormatPr defaultColWidth="8.85546875" defaultRowHeight="12.75"/>
  <cols>
    <col min="1" max="1" width="8.85546875" style="6"/>
    <col min="2" max="4" width="57.7109375" style="6" customWidth="1"/>
    <col min="5" max="5" width="39.140625" style="6" customWidth="1"/>
    <col min="6" max="6" width="48.140625" style="6" customWidth="1"/>
    <col min="7" max="7" width="49" style="6" customWidth="1"/>
    <col min="8" max="8" width="17.140625" style="6" bestFit="1" customWidth="1"/>
    <col min="9" max="9" width="20.42578125" style="6" bestFit="1" customWidth="1"/>
    <col min="10" max="10" width="22.42578125" style="6" bestFit="1" customWidth="1"/>
    <col min="11" max="11" width="1.7109375" style="6" customWidth="1"/>
    <col min="12" max="16384" width="8.85546875" style="6"/>
  </cols>
  <sheetData>
    <row r="1" spans="1:7" ht="54.6" customHeight="1">
      <c r="A1" s="164" t="s">
        <v>103</v>
      </c>
      <c r="B1" s="164"/>
      <c r="C1" s="164"/>
      <c r="D1" s="164"/>
      <c r="E1" s="164"/>
      <c r="F1" s="164"/>
      <c r="G1" s="165"/>
    </row>
    <row r="2" spans="1:7" ht="71.25" customHeight="1">
      <c r="A2" s="162" t="s">
        <v>21</v>
      </c>
      <c r="B2" s="162"/>
      <c r="C2" s="162"/>
      <c r="D2" s="162"/>
      <c r="E2" s="162"/>
      <c r="F2" s="162"/>
      <c r="G2" s="163"/>
    </row>
    <row r="3" spans="1:7" ht="57.4" customHeight="1">
      <c r="A3" s="124" t="s">
        <v>11</v>
      </c>
      <c r="B3" s="94" t="s">
        <v>131</v>
      </c>
      <c r="C3" s="94" t="s">
        <v>12</v>
      </c>
      <c r="D3" s="94" t="s">
        <v>88</v>
      </c>
      <c r="E3" s="94" t="s">
        <v>89</v>
      </c>
      <c r="F3" s="94" t="s">
        <v>121</v>
      </c>
      <c r="G3" s="94" t="s">
        <v>122</v>
      </c>
    </row>
    <row r="4" spans="1:7" s="9" customFormat="1" ht="72" customHeight="1">
      <c r="A4" s="121" t="s">
        <v>147</v>
      </c>
      <c r="B4" s="104" t="str">
        <f>'Risklerin Belirlenmesi'!D4</f>
        <v xml:space="preserve">Mali işlemleri gerçekleştiren personelin sayısal ve nitelik yönünden yetersiz olması
</v>
      </c>
      <c r="C4" s="113" t="s">
        <v>156</v>
      </c>
      <c r="D4" s="128" t="str">
        <f>'Risklerin Değerlendirilmesi'!G4</f>
        <v>Personel sayısının artırılması ve hizmetiçi eğitim verilmesi</v>
      </c>
      <c r="E4" s="105" t="s">
        <v>153</v>
      </c>
      <c r="F4" s="114">
        <v>46023</v>
      </c>
      <c r="G4" s="114">
        <v>46752</v>
      </c>
    </row>
    <row r="5" spans="1:7" s="9" customFormat="1" ht="72" customHeight="1">
      <c r="A5" s="121" t="s">
        <v>154</v>
      </c>
      <c r="B5" s="102" t="str">
        <f>'Risklerin Belirlenmesi'!D5</f>
        <v>Stratejik Plan, İdare Faaliyet Raporu, Performans Raporu, Tasarruf, Kalite Raporları gibi raporlar için talep edilen  verilerin  güvenilirliği ve bilinilirliğinin eksikliği</v>
      </c>
      <c r="C5" s="110" t="s">
        <v>180</v>
      </c>
      <c r="D5" s="102" t="str">
        <f>'Risklerin Değerlendirilmesi'!G5</f>
        <v>Merkezi bir veri sistemi kurulması ve sorumlulukların tanımlanması</v>
      </c>
      <c r="E5" s="103" t="s">
        <v>181</v>
      </c>
      <c r="F5" s="111">
        <v>46023</v>
      </c>
      <c r="G5" s="111">
        <v>46752</v>
      </c>
    </row>
    <row r="6" spans="1:7" s="9" customFormat="1" ht="72" customHeight="1">
      <c r="A6" s="121" t="s">
        <v>157</v>
      </c>
      <c r="B6" s="104" t="str">
        <f>'Risklerin Belirlenmesi'!D6</f>
        <v>Mali işlemlerde görevlendirilen personelin (Taşınır Kayıt Yetkilisi, Mutemet, vb.) sık sık değiştirilmeleri nedeniyle hatalı işlemlerin artması</v>
      </c>
      <c r="C6" s="113" t="s">
        <v>180</v>
      </c>
      <c r="D6" s="104" t="str">
        <f>'Risklerin Değerlendirilmesi'!G6</f>
        <v>Mali işlemlerde görevlendirilen personellerin özlük haklarında iyileştirme yapılması</v>
      </c>
      <c r="E6" s="105" t="s">
        <v>181</v>
      </c>
      <c r="F6" s="114">
        <v>46023</v>
      </c>
      <c r="G6" s="114">
        <v>46752</v>
      </c>
    </row>
    <row r="7" spans="1:7" s="9" customFormat="1" ht="72" customHeight="1">
      <c r="A7" s="121" t="s">
        <v>158</v>
      </c>
      <c r="B7" s="102" t="str">
        <f>'Risklerin Belirlenmesi'!D7</f>
        <v>Bazı yöneticilerin (Harcama Yetkilisi, Gerçekleştirme Görevlileri, vb.) mali mevzuat bilgileri bilinirliliğinin düşük olması</v>
      </c>
      <c r="C7" s="110" t="s">
        <v>156</v>
      </c>
      <c r="D7" s="112" t="str">
        <f>'Risklerin Değerlendirilmesi'!G7</f>
        <v>Sorumluluk bilincinin oluşması için hizmetiçi eğitimlerin verilmesi</v>
      </c>
      <c r="E7" s="103" t="s">
        <v>153</v>
      </c>
      <c r="F7" s="111">
        <v>46023</v>
      </c>
      <c r="G7" s="111">
        <v>46752</v>
      </c>
    </row>
    <row r="8" spans="1:7" s="9" customFormat="1" ht="72" customHeight="1">
      <c r="A8" s="121" t="s">
        <v>159</v>
      </c>
      <c r="B8" s="104" t="str">
        <f>'Risklerin Belirlenmesi'!D8</f>
        <v>Hizmetiçi eğitimlerdeki verimliliğin düşük olması</v>
      </c>
      <c r="C8" s="113" t="s">
        <v>180</v>
      </c>
      <c r="D8" s="104" t="str">
        <f>'Risklerin Değerlendirilmesi'!G8</f>
        <v>Motivasyon ve işe sahiplenmenin artırılması için faaliyetlerin yapılması</v>
      </c>
      <c r="E8" s="105" t="s">
        <v>181</v>
      </c>
      <c r="F8" s="114">
        <v>46023</v>
      </c>
      <c r="G8" s="114">
        <v>46752</v>
      </c>
    </row>
    <row r="9" spans="1:7" s="9" customFormat="1" ht="72" customHeight="1">
      <c r="A9" s="121" t="s">
        <v>162</v>
      </c>
      <c r="B9" s="102" t="str">
        <f>'Risklerin Belirlenmesi'!D9</f>
        <v>Mali işlerden sorumlu personelin yeni karşılaştığı sorunlarda çözüme dönük araştırma isteksizliği</v>
      </c>
      <c r="C9" s="110" t="s">
        <v>156</v>
      </c>
      <c r="D9" s="112" t="str">
        <f>'Risklerin Değerlendirilmesi'!G9</f>
        <v>Motivasyon ve işe sahiplenmenin artırılması için faaliyetlerin yapılması</v>
      </c>
      <c r="E9" s="103" t="s">
        <v>153</v>
      </c>
      <c r="F9" s="111">
        <v>46023</v>
      </c>
      <c r="G9" s="111">
        <v>46752</v>
      </c>
    </row>
    <row r="10" spans="1:7" s="9" customFormat="1" ht="72" customHeight="1">
      <c r="A10" s="121" t="s">
        <v>163</v>
      </c>
      <c r="B10" s="104" t="str">
        <f>'Risklerin Belirlenmesi'!D10</f>
        <v>Sorumlu kurul ve komisyonlar  tarafından hazırlanan raporların etkin değerlendirilmemesi ve iyileştirmelerin etkisiz kalması</v>
      </c>
      <c r="C10" s="113" t="s">
        <v>179</v>
      </c>
      <c r="D10" s="104" t="str">
        <f>'Risklerin Değerlendirilmesi'!G10</f>
        <v>Yöneticilerin kurum idari süreçlerini sahiplenme motivasyonun artırılması</v>
      </c>
      <c r="E10" s="105" t="s">
        <v>181</v>
      </c>
      <c r="F10" s="114">
        <v>46023</v>
      </c>
      <c r="G10" s="114">
        <v>46752</v>
      </c>
    </row>
    <row r="11" spans="1:7" s="10" customFormat="1"/>
  </sheetData>
  <mergeCells count="2">
    <mergeCell ref="A2:G2"/>
    <mergeCell ref="A1:G1"/>
  </mergeCells>
  <phoneticPr fontId="42" type="noConversion"/>
  <dataValidations count="1">
    <dataValidation type="list" allowBlank="1" showInputMessage="1" showErrorMessage="1" sqref="C4:C10" xr:uid="{00000000-0002-0000-0400-000000000000}">
      <formula1>"Seçiniz, Riskten Kaçınmak, Riski Devretmek, Riski Kabul Etmek, Riski Azaltmak, Riski Azaltmak ve Riski Devretmek"</formula1>
    </dataValidation>
  </dataValidations>
  <pageMargins left="0.70866141732283472" right="0.70866141732283472" top="0.74803149606299213" bottom="0.74803149606299213" header="0.31496062992125984" footer="0.31496062992125984"/>
  <pageSetup paperSize="9"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D004D-2632-4B6C-9502-97340EC934C8}">
  <sheetPr>
    <tabColor rgb="FFFFFF00"/>
    <pageSetUpPr fitToPage="1"/>
  </sheetPr>
  <dimension ref="B1:Q22"/>
  <sheetViews>
    <sheetView showGridLines="0" topLeftCell="A4" zoomScale="85" zoomScaleNormal="85" workbookViewId="0">
      <selection activeCell="E15" sqref="E15:H15"/>
    </sheetView>
  </sheetViews>
  <sheetFormatPr defaultColWidth="8.85546875" defaultRowHeight="14.25"/>
  <cols>
    <col min="1" max="1" width="2.85546875" style="30" customWidth="1"/>
    <col min="2" max="2" width="12.7109375" style="30" customWidth="1"/>
    <col min="3" max="3" width="17.85546875" style="30" customWidth="1"/>
    <col min="4" max="4" width="41" style="99" customWidth="1"/>
    <col min="5" max="5" width="10.42578125" style="30" bestFit="1" customWidth="1"/>
    <col min="6" max="6" width="17.140625" style="30" customWidth="1"/>
    <col min="7" max="7" width="20" style="30" customWidth="1"/>
    <col min="8" max="8" width="19" style="30" customWidth="1"/>
    <col min="9" max="14" width="8.85546875" style="30"/>
    <col min="15" max="15" width="12.7109375" style="30" customWidth="1"/>
    <col min="16" max="16" width="20.7109375" style="30" bestFit="1" customWidth="1"/>
    <col min="17" max="16384" width="8.85546875" style="30"/>
  </cols>
  <sheetData>
    <row r="1" spans="2:17" ht="28.9" customHeight="1" thickBot="1">
      <c r="B1" s="166" t="s">
        <v>111</v>
      </c>
      <c r="C1" s="167"/>
      <c r="D1" s="167"/>
      <c r="E1" s="167"/>
      <c r="F1" s="167"/>
      <c r="G1" s="167"/>
      <c r="H1" s="167"/>
    </row>
    <row r="2" spans="2:17" ht="15" customHeight="1" thickBot="1">
      <c r="E2" s="31"/>
      <c r="F2" s="31"/>
      <c r="G2" s="31"/>
      <c r="H2" s="31"/>
    </row>
    <row r="3" spans="2:17" ht="26.45" customHeight="1" thickBot="1">
      <c r="B3" s="168" t="s">
        <v>112</v>
      </c>
      <c r="C3" s="169"/>
      <c r="D3" s="169"/>
      <c r="E3" s="169"/>
      <c r="F3" s="169"/>
      <c r="G3" s="169"/>
      <c r="H3" s="169"/>
      <c r="J3" s="170" t="s">
        <v>113</v>
      </c>
      <c r="K3" s="171"/>
      <c r="L3" s="171"/>
      <c r="M3" s="171"/>
      <c r="N3" s="171"/>
      <c r="O3" s="171"/>
      <c r="P3" s="172"/>
    </row>
    <row r="4" spans="2:17" ht="45" customHeight="1">
      <c r="B4" s="125" t="s">
        <v>114</v>
      </c>
      <c r="C4" s="126" t="s">
        <v>8</v>
      </c>
      <c r="D4" s="127" t="s">
        <v>115</v>
      </c>
      <c r="E4" s="126">
        <v>1</v>
      </c>
      <c r="F4" s="126">
        <v>2</v>
      </c>
      <c r="G4" s="126">
        <v>3</v>
      </c>
      <c r="H4" s="126">
        <v>4</v>
      </c>
      <c r="J4" s="32">
        <v>5</v>
      </c>
      <c r="K4" s="33">
        <v>4</v>
      </c>
      <c r="L4" s="33">
        <v>3</v>
      </c>
      <c r="M4" s="33">
        <v>2</v>
      </c>
      <c r="N4" s="33">
        <v>1</v>
      </c>
      <c r="O4" s="33" t="s">
        <v>116</v>
      </c>
      <c r="P4" s="34" t="s">
        <v>117</v>
      </c>
    </row>
    <row r="5" spans="2:17" ht="67.5" customHeight="1">
      <c r="B5" s="35">
        <v>1</v>
      </c>
      <c r="C5" s="36" t="str">
        <f>'Risklerin Belirlenmesi'!A4</f>
        <v>RS-01</v>
      </c>
      <c r="D5" s="100" t="str">
        <f>'Risklerin Belirlenmesi'!D4</f>
        <v xml:space="preserve">Mali işlemleri gerçekleştiren personelin sayısal ve nitelik yönünden yetersiz olması
</v>
      </c>
      <c r="E5" s="37">
        <v>4</v>
      </c>
      <c r="F5" s="37">
        <v>3</v>
      </c>
      <c r="G5" s="37">
        <v>3</v>
      </c>
      <c r="H5" s="37">
        <v>3</v>
      </c>
      <c r="J5" s="38">
        <f t="shared" ref="J5:J11" si="0">COUNTIF(E5:H5,"5")</f>
        <v>0</v>
      </c>
      <c r="K5" s="39">
        <f t="shared" ref="K5:K11" si="1">COUNTIF(E5:H5,"4")</f>
        <v>1</v>
      </c>
      <c r="L5" s="39">
        <f t="shared" ref="L5:L11" si="2">COUNTIF(E5:H5,"3")</f>
        <v>3</v>
      </c>
      <c r="M5" s="39">
        <f t="shared" ref="M5:M11" si="3">COUNTIF(E5:H5,"2")</f>
        <v>0</v>
      </c>
      <c r="N5" s="39">
        <f t="shared" ref="N5:N11" si="4">COUNTIF(E5:H5,"1")</f>
        <v>0</v>
      </c>
      <c r="O5" s="39">
        <f>SUM(J5:N5)</f>
        <v>4</v>
      </c>
      <c r="P5" s="40">
        <f>ROUND(SUMPRODUCT($J$4:$N$4,J5:N5)/O5,0)</f>
        <v>3</v>
      </c>
      <c r="Q5" s="41"/>
    </row>
    <row r="6" spans="2:17" ht="71.25">
      <c r="B6" s="35">
        <f>B5+1</f>
        <v>2</v>
      </c>
      <c r="C6" s="36" t="str">
        <f>'Risklerin Belirlenmesi'!A5</f>
        <v>RS-02</v>
      </c>
      <c r="D6" s="100" t="str">
        <f>'Risklerin Belirlenmesi'!D5</f>
        <v>Stratejik Plan, İdare Faaliyet Raporu, Performans Raporu, Tasarruf, Kalite Raporları gibi raporlar için talep edilen  verilerin  güvenilirliği ve bilinilirliğinin eksikliği</v>
      </c>
      <c r="E6" s="37">
        <v>3</v>
      </c>
      <c r="F6" s="37">
        <v>4</v>
      </c>
      <c r="G6" s="37">
        <v>3</v>
      </c>
      <c r="H6" s="37">
        <v>3</v>
      </c>
      <c r="J6" s="38">
        <f t="shared" si="0"/>
        <v>0</v>
      </c>
      <c r="K6" s="39">
        <f t="shared" si="1"/>
        <v>1</v>
      </c>
      <c r="L6" s="39">
        <f t="shared" si="2"/>
        <v>3</v>
      </c>
      <c r="M6" s="39">
        <f t="shared" si="3"/>
        <v>0</v>
      </c>
      <c r="N6" s="39">
        <f t="shared" si="4"/>
        <v>0</v>
      </c>
      <c r="O6" s="39">
        <f>SUM(J6:N6)</f>
        <v>4</v>
      </c>
      <c r="P6" s="40">
        <f t="shared" ref="P6:P11" si="5">ROUND(SUMPRODUCT($J$4:$N$4,J6:N6)/O6,0)</f>
        <v>3</v>
      </c>
      <c r="Q6" s="41"/>
    </row>
    <row r="7" spans="2:17" ht="57">
      <c r="B7" s="35">
        <f t="shared" ref="B7:B11" si="6">B6+1</f>
        <v>3</v>
      </c>
      <c r="C7" s="36" t="str">
        <f>'Risklerin Belirlenmesi'!A6</f>
        <v>RS-03</v>
      </c>
      <c r="D7" s="100" t="str">
        <f>'Risklerin Belirlenmesi'!D6</f>
        <v>Mali işlemlerde görevlendirilen personelin (Taşınır Kayıt Yetkilisi, Mutemet, vb.) sık sık değiştirilmeleri nedeniyle hatalı işlemlerin artması</v>
      </c>
      <c r="E7" s="37">
        <v>4</v>
      </c>
      <c r="F7" s="37">
        <v>3</v>
      </c>
      <c r="G7" s="37">
        <v>4</v>
      </c>
      <c r="H7" s="37">
        <v>4</v>
      </c>
      <c r="J7" s="38">
        <f t="shared" si="0"/>
        <v>0</v>
      </c>
      <c r="K7" s="39">
        <f t="shared" si="1"/>
        <v>3</v>
      </c>
      <c r="L7" s="39">
        <f t="shared" si="2"/>
        <v>1</v>
      </c>
      <c r="M7" s="39">
        <f t="shared" si="3"/>
        <v>0</v>
      </c>
      <c r="N7" s="39">
        <f t="shared" si="4"/>
        <v>0</v>
      </c>
      <c r="O7" s="39">
        <f t="shared" ref="O7:O11" si="7">SUM(J7:N7)</f>
        <v>4</v>
      </c>
      <c r="P7" s="40">
        <f t="shared" si="5"/>
        <v>4</v>
      </c>
      <c r="Q7" s="41"/>
    </row>
    <row r="8" spans="2:17" ht="57">
      <c r="B8" s="35">
        <f t="shared" si="6"/>
        <v>4</v>
      </c>
      <c r="C8" s="36" t="str">
        <f>'Risklerin Belirlenmesi'!A7</f>
        <v>RS-04</v>
      </c>
      <c r="D8" s="100" t="str">
        <f>'Risklerin Belirlenmesi'!D7</f>
        <v>Bazı yöneticilerin (Harcama Yetkilisi, Gerçekleştirme Görevlileri, vb.) mali mevzuat bilgileri bilinirliliğinin düşük olması</v>
      </c>
      <c r="E8" s="37">
        <v>3</v>
      </c>
      <c r="F8" s="37">
        <v>2</v>
      </c>
      <c r="G8" s="37">
        <v>3</v>
      </c>
      <c r="H8" s="37">
        <v>3</v>
      </c>
      <c r="J8" s="38">
        <f t="shared" si="0"/>
        <v>0</v>
      </c>
      <c r="K8" s="39">
        <f t="shared" si="1"/>
        <v>0</v>
      </c>
      <c r="L8" s="39">
        <f t="shared" si="2"/>
        <v>3</v>
      </c>
      <c r="M8" s="39">
        <f t="shared" si="3"/>
        <v>1</v>
      </c>
      <c r="N8" s="39">
        <f t="shared" si="4"/>
        <v>0</v>
      </c>
      <c r="O8" s="39">
        <f t="shared" si="7"/>
        <v>4</v>
      </c>
      <c r="P8" s="40">
        <f t="shared" si="5"/>
        <v>3</v>
      </c>
      <c r="Q8" s="41"/>
    </row>
    <row r="9" spans="2:17" ht="42.75" customHeight="1">
      <c r="B9" s="35">
        <f t="shared" si="6"/>
        <v>5</v>
      </c>
      <c r="C9" s="36" t="str">
        <f>'Risklerin Belirlenmesi'!A8</f>
        <v>RS-05</v>
      </c>
      <c r="D9" s="100" t="str">
        <f>'Risklerin Belirlenmesi'!D8</f>
        <v>Hizmetiçi eğitimlerdeki verimliliğin düşük olması</v>
      </c>
      <c r="E9" s="37">
        <v>3</v>
      </c>
      <c r="F9" s="37">
        <v>3</v>
      </c>
      <c r="G9" s="37">
        <v>2</v>
      </c>
      <c r="H9" s="37">
        <v>3</v>
      </c>
      <c r="J9" s="38">
        <f t="shared" si="0"/>
        <v>0</v>
      </c>
      <c r="K9" s="39">
        <f t="shared" si="1"/>
        <v>0</v>
      </c>
      <c r="L9" s="39">
        <f t="shared" si="2"/>
        <v>3</v>
      </c>
      <c r="M9" s="39">
        <f t="shared" si="3"/>
        <v>1</v>
      </c>
      <c r="N9" s="39">
        <f t="shared" si="4"/>
        <v>0</v>
      </c>
      <c r="O9" s="39">
        <f t="shared" si="7"/>
        <v>4</v>
      </c>
      <c r="P9" s="40">
        <f t="shared" si="5"/>
        <v>3</v>
      </c>
      <c r="Q9" s="41"/>
    </row>
    <row r="10" spans="2:17" ht="42.75">
      <c r="B10" s="35">
        <f t="shared" si="6"/>
        <v>6</v>
      </c>
      <c r="C10" s="36" t="str">
        <f>'Risklerin Belirlenmesi'!A9</f>
        <v>RS-06</v>
      </c>
      <c r="D10" s="100" t="str">
        <f>'Risklerin Belirlenmesi'!D9</f>
        <v>Mali işlerden sorumlu personelin yeni karşılaştığı sorunlarda çözüme dönük araştırma isteksizliği</v>
      </c>
      <c r="E10" s="37">
        <v>4</v>
      </c>
      <c r="F10" s="37">
        <v>4</v>
      </c>
      <c r="G10" s="37">
        <v>4</v>
      </c>
      <c r="H10" s="37">
        <v>3</v>
      </c>
      <c r="J10" s="38">
        <f t="shared" si="0"/>
        <v>0</v>
      </c>
      <c r="K10" s="39">
        <f t="shared" si="1"/>
        <v>3</v>
      </c>
      <c r="L10" s="39">
        <f t="shared" si="2"/>
        <v>1</v>
      </c>
      <c r="M10" s="39">
        <f t="shared" si="3"/>
        <v>0</v>
      </c>
      <c r="N10" s="39">
        <f t="shared" si="4"/>
        <v>0</v>
      </c>
      <c r="O10" s="39">
        <f t="shared" si="7"/>
        <v>4</v>
      </c>
      <c r="P10" s="40">
        <f t="shared" si="5"/>
        <v>4</v>
      </c>
      <c r="Q10" s="41"/>
    </row>
    <row r="11" spans="2:17" ht="57">
      <c r="B11" s="35">
        <f t="shared" si="6"/>
        <v>7</v>
      </c>
      <c r="C11" s="36" t="str">
        <f>'Risklerin Belirlenmesi'!A10</f>
        <v>RS-07</v>
      </c>
      <c r="D11" s="100" t="str">
        <f>'Risklerin Belirlenmesi'!D10</f>
        <v>Sorumlu kurul ve komisyonlar  tarafından hazırlanan raporların etkin değerlendirilmemesi ve iyileştirmelerin etkisiz kalması</v>
      </c>
      <c r="E11" s="37">
        <v>2</v>
      </c>
      <c r="F11" s="37">
        <v>3</v>
      </c>
      <c r="G11" s="37">
        <v>3</v>
      </c>
      <c r="H11" s="37">
        <v>3</v>
      </c>
      <c r="J11" s="38">
        <f t="shared" si="0"/>
        <v>0</v>
      </c>
      <c r="K11" s="39">
        <f t="shared" si="1"/>
        <v>0</v>
      </c>
      <c r="L11" s="39">
        <f t="shared" si="2"/>
        <v>3</v>
      </c>
      <c r="M11" s="39">
        <f t="shared" si="3"/>
        <v>1</v>
      </c>
      <c r="N11" s="39">
        <f t="shared" si="4"/>
        <v>0</v>
      </c>
      <c r="O11" s="39">
        <f t="shared" si="7"/>
        <v>4</v>
      </c>
      <c r="P11" s="40">
        <f t="shared" si="5"/>
        <v>3</v>
      </c>
      <c r="Q11" s="41"/>
    </row>
    <row r="12" spans="2:17">
      <c r="B12" s="42"/>
      <c r="C12" s="43"/>
      <c r="D12" s="101"/>
      <c r="E12" s="44"/>
      <c r="F12" s="45"/>
      <c r="G12" s="44"/>
      <c r="H12" s="44"/>
      <c r="J12" s="43"/>
      <c r="K12" s="43"/>
      <c r="L12" s="43"/>
      <c r="M12" s="43"/>
      <c r="N12" s="43"/>
      <c r="O12" s="43"/>
      <c r="P12" s="43"/>
      <c r="Q12" s="41"/>
    </row>
    <row r="13" spans="2:17" ht="15" thickBot="1"/>
    <row r="14" spans="2:17" ht="24" customHeight="1" thickBot="1">
      <c r="B14" s="168" t="s">
        <v>118</v>
      </c>
      <c r="C14" s="169"/>
      <c r="D14" s="169"/>
      <c r="E14" s="169"/>
      <c r="F14" s="169"/>
      <c r="G14" s="169"/>
      <c r="H14" s="169"/>
      <c r="J14" s="170" t="s">
        <v>119</v>
      </c>
      <c r="K14" s="171"/>
      <c r="L14" s="171"/>
      <c r="M14" s="171"/>
      <c r="N14" s="171"/>
      <c r="O14" s="171"/>
      <c r="P14" s="172"/>
    </row>
    <row r="15" spans="2:17" ht="47.25" customHeight="1">
      <c r="B15" s="125" t="s">
        <v>114</v>
      </c>
      <c r="C15" s="126" t="s">
        <v>8</v>
      </c>
      <c r="D15" s="127" t="s">
        <v>115</v>
      </c>
      <c r="E15" s="126">
        <v>1</v>
      </c>
      <c r="F15" s="126">
        <v>2</v>
      </c>
      <c r="G15" s="126">
        <v>3</v>
      </c>
      <c r="H15" s="126">
        <v>4</v>
      </c>
      <c r="J15" s="32">
        <v>5</v>
      </c>
      <c r="K15" s="33">
        <v>4</v>
      </c>
      <c r="L15" s="33">
        <v>3</v>
      </c>
      <c r="M15" s="33">
        <v>2</v>
      </c>
      <c r="N15" s="33">
        <v>1</v>
      </c>
      <c r="O15" s="33" t="s">
        <v>116</v>
      </c>
      <c r="P15" s="34" t="s">
        <v>117</v>
      </c>
    </row>
    <row r="16" spans="2:17" ht="67.5" customHeight="1">
      <c r="B16" s="35">
        <v>1</v>
      </c>
      <c r="C16" s="36" t="str">
        <f>'Risklerin Belirlenmesi'!A4</f>
        <v>RS-01</v>
      </c>
      <c r="D16" s="100" t="str">
        <f>'Risklerin Belirlenmesi'!D4</f>
        <v xml:space="preserve">Mali işlemleri gerçekleştiren personelin sayısal ve nitelik yönünden yetersiz olması
</v>
      </c>
      <c r="E16" s="37">
        <v>4</v>
      </c>
      <c r="F16" s="37">
        <v>3</v>
      </c>
      <c r="G16" s="37">
        <v>5</v>
      </c>
      <c r="H16" s="37">
        <v>3</v>
      </c>
      <c r="J16" s="38">
        <f t="shared" ref="J16:J22" si="8">COUNTIF(E16:H16,"5")</f>
        <v>1</v>
      </c>
      <c r="K16" s="39">
        <f t="shared" ref="K16:K22" si="9">COUNTIF(E16:H16,"4")</f>
        <v>1</v>
      </c>
      <c r="L16" s="39">
        <f t="shared" ref="L16:L22" si="10">COUNTIF(E16:H16,"3")</f>
        <v>2</v>
      </c>
      <c r="M16" s="39">
        <f t="shared" ref="M16:M22" si="11">COUNTIF(E16:H16,"2")</f>
        <v>0</v>
      </c>
      <c r="N16" s="39">
        <f t="shared" ref="N16:N22" si="12">COUNTIF(E16:H16,"1")</f>
        <v>0</v>
      </c>
      <c r="O16" s="39">
        <f>SUM(J16:N16)</f>
        <v>4</v>
      </c>
      <c r="P16" s="40">
        <f t="shared" ref="P16:P22" si="13">ROUND(SUMPRODUCT($J$4:$N$4,J16:N16)/O16,0)</f>
        <v>4</v>
      </c>
      <c r="Q16" s="41"/>
    </row>
    <row r="17" spans="2:17" ht="71.25">
      <c r="B17" s="35">
        <f>B16+1</f>
        <v>2</v>
      </c>
      <c r="C17" s="36" t="str">
        <f>'Risklerin Belirlenmesi'!A5</f>
        <v>RS-02</v>
      </c>
      <c r="D17" s="100" t="str">
        <f>'Risklerin Belirlenmesi'!D5</f>
        <v>Stratejik Plan, İdare Faaliyet Raporu, Performans Raporu, Tasarruf, Kalite Raporları gibi raporlar için talep edilen  verilerin  güvenilirliği ve bilinilirliğinin eksikliği</v>
      </c>
      <c r="E17" s="37">
        <v>3</v>
      </c>
      <c r="F17" s="37">
        <v>4</v>
      </c>
      <c r="G17" s="37">
        <v>3</v>
      </c>
      <c r="H17" s="37">
        <v>3</v>
      </c>
      <c r="J17" s="38">
        <f t="shared" si="8"/>
        <v>0</v>
      </c>
      <c r="K17" s="39">
        <f t="shared" si="9"/>
        <v>1</v>
      </c>
      <c r="L17" s="39">
        <f t="shared" si="10"/>
        <v>3</v>
      </c>
      <c r="M17" s="39">
        <f t="shared" si="11"/>
        <v>0</v>
      </c>
      <c r="N17" s="39">
        <f t="shared" si="12"/>
        <v>0</v>
      </c>
      <c r="O17" s="39">
        <f t="shared" ref="O17:O22" si="14">SUM(J17:N17)</f>
        <v>4</v>
      </c>
      <c r="P17" s="40">
        <f t="shared" si="13"/>
        <v>3</v>
      </c>
      <c r="Q17" s="41"/>
    </row>
    <row r="18" spans="2:17" ht="57">
      <c r="B18" s="35">
        <f t="shared" ref="B18:B22" si="15">B17+1</f>
        <v>3</v>
      </c>
      <c r="C18" s="36" t="str">
        <f>'Risklerin Belirlenmesi'!A6</f>
        <v>RS-03</v>
      </c>
      <c r="D18" s="100" t="str">
        <f>'Risklerin Belirlenmesi'!D6</f>
        <v>Mali işlemlerde görevlendirilen personelin (Taşınır Kayıt Yetkilisi, Mutemet, vb.) sık sık değiştirilmeleri nedeniyle hatalı işlemlerin artması</v>
      </c>
      <c r="E18" s="37">
        <v>4</v>
      </c>
      <c r="F18" s="37">
        <v>3</v>
      </c>
      <c r="G18" s="37">
        <v>4</v>
      </c>
      <c r="H18" s="37">
        <v>4</v>
      </c>
      <c r="J18" s="38">
        <f t="shared" si="8"/>
        <v>0</v>
      </c>
      <c r="K18" s="39">
        <f t="shared" si="9"/>
        <v>3</v>
      </c>
      <c r="L18" s="39">
        <f t="shared" si="10"/>
        <v>1</v>
      </c>
      <c r="M18" s="39">
        <f t="shared" si="11"/>
        <v>0</v>
      </c>
      <c r="N18" s="39">
        <f t="shared" si="12"/>
        <v>0</v>
      </c>
      <c r="O18" s="39">
        <f t="shared" si="14"/>
        <v>4</v>
      </c>
      <c r="P18" s="40">
        <f t="shared" si="13"/>
        <v>4</v>
      </c>
      <c r="Q18" s="41"/>
    </row>
    <row r="19" spans="2:17" ht="57">
      <c r="B19" s="35">
        <f t="shared" si="15"/>
        <v>4</v>
      </c>
      <c r="C19" s="36" t="str">
        <f>'Risklerin Belirlenmesi'!A7</f>
        <v>RS-04</v>
      </c>
      <c r="D19" s="100" t="str">
        <f>'Risklerin Belirlenmesi'!D7</f>
        <v>Bazı yöneticilerin (Harcama Yetkilisi, Gerçekleştirme Görevlileri, vb.) mali mevzuat bilgileri bilinirliliğinin düşük olması</v>
      </c>
      <c r="E19" s="37">
        <v>3</v>
      </c>
      <c r="F19" s="37">
        <v>2</v>
      </c>
      <c r="G19" s="37">
        <v>3</v>
      </c>
      <c r="H19" s="37">
        <v>3</v>
      </c>
      <c r="J19" s="38">
        <f t="shared" si="8"/>
        <v>0</v>
      </c>
      <c r="K19" s="39">
        <f t="shared" si="9"/>
        <v>0</v>
      </c>
      <c r="L19" s="39">
        <f t="shared" si="10"/>
        <v>3</v>
      </c>
      <c r="M19" s="39">
        <f t="shared" si="11"/>
        <v>1</v>
      </c>
      <c r="N19" s="39">
        <f t="shared" si="12"/>
        <v>0</v>
      </c>
      <c r="O19" s="39">
        <f t="shared" si="14"/>
        <v>4</v>
      </c>
      <c r="P19" s="40">
        <f t="shared" si="13"/>
        <v>3</v>
      </c>
      <c r="Q19" s="41"/>
    </row>
    <row r="20" spans="2:17" ht="42" customHeight="1">
      <c r="B20" s="35">
        <f t="shared" si="15"/>
        <v>5</v>
      </c>
      <c r="C20" s="36" t="str">
        <f>'Risklerin Belirlenmesi'!A8</f>
        <v>RS-05</v>
      </c>
      <c r="D20" s="100" t="str">
        <f>'Risklerin Belirlenmesi'!D8</f>
        <v>Hizmetiçi eğitimlerdeki verimliliğin düşük olması</v>
      </c>
      <c r="E20" s="37">
        <v>3</v>
      </c>
      <c r="F20" s="37">
        <v>3</v>
      </c>
      <c r="G20" s="37">
        <v>2</v>
      </c>
      <c r="H20" s="37">
        <v>3</v>
      </c>
      <c r="J20" s="38">
        <f t="shared" si="8"/>
        <v>0</v>
      </c>
      <c r="K20" s="39">
        <f t="shared" si="9"/>
        <v>0</v>
      </c>
      <c r="L20" s="39">
        <f t="shared" si="10"/>
        <v>3</v>
      </c>
      <c r="M20" s="39">
        <f t="shared" si="11"/>
        <v>1</v>
      </c>
      <c r="N20" s="39">
        <f t="shared" si="12"/>
        <v>0</v>
      </c>
      <c r="O20" s="39">
        <f t="shared" si="14"/>
        <v>4</v>
      </c>
      <c r="P20" s="40">
        <f t="shared" si="13"/>
        <v>3</v>
      </c>
      <c r="Q20" s="41"/>
    </row>
    <row r="21" spans="2:17" ht="42.75">
      <c r="B21" s="35">
        <f t="shared" si="15"/>
        <v>6</v>
      </c>
      <c r="C21" s="36" t="str">
        <f>'Risklerin Belirlenmesi'!A9</f>
        <v>RS-06</v>
      </c>
      <c r="D21" s="100" t="str">
        <f>'Risklerin Belirlenmesi'!D9</f>
        <v>Mali işlerden sorumlu personelin yeni karşılaştığı sorunlarda çözüme dönük araştırma isteksizliği</v>
      </c>
      <c r="E21" s="37">
        <v>3</v>
      </c>
      <c r="F21" s="37">
        <v>3</v>
      </c>
      <c r="G21" s="37">
        <v>3</v>
      </c>
      <c r="H21" s="37">
        <v>2</v>
      </c>
      <c r="J21" s="38">
        <f t="shared" si="8"/>
        <v>0</v>
      </c>
      <c r="K21" s="39">
        <f t="shared" si="9"/>
        <v>0</v>
      </c>
      <c r="L21" s="39">
        <f t="shared" si="10"/>
        <v>3</v>
      </c>
      <c r="M21" s="39">
        <f t="shared" si="11"/>
        <v>1</v>
      </c>
      <c r="N21" s="39">
        <f t="shared" si="12"/>
        <v>0</v>
      </c>
      <c r="O21" s="39">
        <f t="shared" si="14"/>
        <v>4</v>
      </c>
      <c r="P21" s="40">
        <f t="shared" si="13"/>
        <v>3</v>
      </c>
      <c r="Q21" s="41"/>
    </row>
    <row r="22" spans="2:17" ht="57">
      <c r="B22" s="35">
        <f t="shared" si="15"/>
        <v>7</v>
      </c>
      <c r="C22" s="36" t="str">
        <f>'Risklerin Belirlenmesi'!A10</f>
        <v>RS-07</v>
      </c>
      <c r="D22" s="100" t="str">
        <f>'Risklerin Belirlenmesi'!D10</f>
        <v>Sorumlu kurul ve komisyonlar  tarafından hazırlanan raporların etkin değerlendirilmemesi ve iyileştirmelerin etkisiz kalması</v>
      </c>
      <c r="E22" s="37">
        <v>2</v>
      </c>
      <c r="F22" s="37">
        <v>3</v>
      </c>
      <c r="G22" s="37">
        <v>3</v>
      </c>
      <c r="H22" s="37">
        <v>3</v>
      </c>
      <c r="J22" s="38">
        <f t="shared" si="8"/>
        <v>0</v>
      </c>
      <c r="K22" s="39">
        <f t="shared" si="9"/>
        <v>0</v>
      </c>
      <c r="L22" s="39">
        <f t="shared" si="10"/>
        <v>3</v>
      </c>
      <c r="M22" s="39">
        <f t="shared" si="11"/>
        <v>1</v>
      </c>
      <c r="N22" s="39">
        <f t="shared" si="12"/>
        <v>0</v>
      </c>
      <c r="O22" s="39">
        <f t="shared" si="14"/>
        <v>4</v>
      </c>
      <c r="P22" s="40">
        <f t="shared" si="13"/>
        <v>3</v>
      </c>
      <c r="Q22" s="41"/>
    </row>
  </sheetData>
  <mergeCells count="5">
    <mergeCell ref="B1:H1"/>
    <mergeCell ref="B3:H3"/>
    <mergeCell ref="J3:P3"/>
    <mergeCell ref="B14:H14"/>
    <mergeCell ref="J14:P14"/>
  </mergeCells>
  <conditionalFormatting sqref="E5:H12">
    <cfRule type="containsText" dxfId="7" priority="6" operator="containsText" text="5">
      <formula>NOT(ISERROR(SEARCH("5",E5)))</formula>
    </cfRule>
    <cfRule type="containsText" dxfId="6" priority="7" operator="containsText" text="4">
      <formula>NOT(ISERROR(SEARCH("4",E5)))</formula>
    </cfRule>
    <cfRule type="containsText" dxfId="5" priority="8" operator="containsText" text="3">
      <formula>NOT(ISERROR(SEARCH("3",E5)))</formula>
    </cfRule>
  </conditionalFormatting>
  <conditionalFormatting sqref="E5:H11 E16:H22">
    <cfRule type="containsText" dxfId="4" priority="1" operator="containsText" text="5">
      <formula>NOT(ISERROR(SEARCH("5",E5)))</formula>
    </cfRule>
    <cfRule type="containsText" dxfId="3" priority="2" operator="containsText" text="4">
      <formula>NOT(ISERROR(SEARCH("4",E5)))</formula>
    </cfRule>
    <cfRule type="containsText" dxfId="2" priority="3" operator="containsText" text="3">
      <formula>NOT(ISERROR(SEARCH("3",E5)))</formula>
    </cfRule>
    <cfRule type="containsText" dxfId="1" priority="4" operator="containsText" text="2">
      <formula>NOT(ISERROR(SEARCH("2",E5)))</formula>
    </cfRule>
    <cfRule type="containsText" dxfId="0" priority="5" operator="containsText" text="1">
      <formula>NOT(ISERROR(SEARCH("1",E5)))</formula>
    </cfRule>
  </conditionalFormatting>
  <dataValidations count="2">
    <dataValidation type="list" allowBlank="1" showInputMessage="1" showErrorMessage="1" sqref="E5:H11 E16:H22" xr:uid="{08429EAF-B9B3-4D8C-B357-D3F56B209133}">
      <formula1>"1, 2, 3, 4, 5"</formula1>
    </dataValidation>
    <dataValidation type="list" allowBlank="1" showInputMessage="1" showErrorMessage="1" sqref="E12:H12" xr:uid="{62FADEB3-134F-43E1-9647-9332009F27E2}">
      <formula1>"1, 2, 3, 4, --"</formula1>
    </dataValidation>
  </dataValidations>
  <pageMargins left="0.70866141732283472" right="0.70866141732283472" top="0.74803149606299213" bottom="0.74803149606299213" header="0.31496062992125984" footer="0.31496062992125984"/>
  <pageSetup paperSize="9" scale="4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C1:K30"/>
  <sheetViews>
    <sheetView showGridLines="0" zoomScale="80" zoomScaleNormal="80" workbookViewId="0">
      <selection activeCell="R21" sqref="R21"/>
    </sheetView>
  </sheetViews>
  <sheetFormatPr defaultColWidth="8.85546875" defaultRowHeight="15"/>
  <cols>
    <col min="1" max="2" width="8.85546875" style="11"/>
    <col min="3" max="3" width="4" style="11" bestFit="1" customWidth="1"/>
    <col min="4" max="4" width="16.85546875" style="11" bestFit="1" customWidth="1"/>
    <col min="5" max="9" width="16.7109375" style="11" customWidth="1"/>
    <col min="10" max="10" width="8.85546875" style="11"/>
    <col min="11" max="11" width="23.5703125" style="11" customWidth="1"/>
    <col min="12" max="16384" width="8.85546875" style="11"/>
  </cols>
  <sheetData>
    <row r="1" spans="3:11">
      <c r="C1" s="174" t="s">
        <v>62</v>
      </c>
      <c r="D1" s="174"/>
      <c r="E1" s="174"/>
      <c r="F1" s="174"/>
      <c r="G1" s="174"/>
      <c r="H1" s="174"/>
      <c r="I1" s="174"/>
      <c r="J1" s="174"/>
    </row>
    <row r="2" spans="3:11" ht="15.75" thickBot="1"/>
    <row r="3" spans="3:11">
      <c r="C3" s="19"/>
      <c r="D3" s="20"/>
      <c r="E3" s="20"/>
      <c r="F3" s="20"/>
      <c r="G3" s="20"/>
      <c r="H3" s="20"/>
      <c r="I3" s="20"/>
      <c r="J3" s="21"/>
    </row>
    <row r="4" spans="3:11" ht="16.149999999999999" customHeight="1">
      <c r="C4" s="175" t="s">
        <v>50</v>
      </c>
      <c r="D4" s="22" t="s">
        <v>51</v>
      </c>
      <c r="E4" s="46"/>
      <c r="F4" s="47"/>
      <c r="G4" s="48"/>
      <c r="H4" s="49"/>
      <c r="I4" s="50" t="s">
        <v>95</v>
      </c>
      <c r="J4" s="23"/>
    </row>
    <row r="5" spans="3:11" ht="21.6" customHeight="1">
      <c r="C5" s="175"/>
      <c r="D5" s="22" t="s">
        <v>52</v>
      </c>
      <c r="E5" s="46"/>
      <c r="F5" s="47"/>
      <c r="G5" s="48"/>
      <c r="H5" s="51" t="s">
        <v>96</v>
      </c>
      <c r="I5" s="49"/>
      <c r="J5" s="23"/>
    </row>
    <row r="6" spans="3:11" ht="21.6" customHeight="1">
      <c r="C6" s="175"/>
      <c r="D6" s="22" t="s">
        <v>53</v>
      </c>
      <c r="E6" s="46"/>
      <c r="F6" s="47"/>
      <c r="G6" s="52" t="s">
        <v>97</v>
      </c>
      <c r="H6" s="48"/>
      <c r="I6" s="48"/>
      <c r="J6" s="23"/>
    </row>
    <row r="7" spans="3:11" ht="21.6" customHeight="1">
      <c r="C7" s="175"/>
      <c r="D7" s="22" t="s">
        <v>54</v>
      </c>
      <c r="E7" s="53"/>
      <c r="F7" s="54" t="s">
        <v>98</v>
      </c>
      <c r="G7" s="47"/>
      <c r="H7" s="47"/>
      <c r="I7" s="47"/>
      <c r="J7" s="23"/>
    </row>
    <row r="8" spans="3:11" ht="21.6" customHeight="1">
      <c r="C8" s="175"/>
      <c r="D8" s="22" t="s">
        <v>55</v>
      </c>
      <c r="E8" s="55" t="s">
        <v>99</v>
      </c>
      <c r="F8" s="53"/>
      <c r="G8" s="46"/>
      <c r="H8" s="46"/>
      <c r="I8" s="46"/>
      <c r="J8" s="23"/>
    </row>
    <row r="9" spans="3:11" ht="21.6" customHeight="1">
      <c r="C9" s="24"/>
      <c r="D9" s="25"/>
      <c r="E9" s="22" t="s">
        <v>56</v>
      </c>
      <c r="F9" s="22" t="s">
        <v>57</v>
      </c>
      <c r="G9" s="22" t="s">
        <v>58</v>
      </c>
      <c r="H9" s="22" t="s">
        <v>61</v>
      </c>
      <c r="I9" s="22" t="s">
        <v>59</v>
      </c>
      <c r="J9" s="23"/>
    </row>
    <row r="10" spans="3:11" ht="21.6" customHeight="1" thickBot="1">
      <c r="C10" s="26"/>
      <c r="D10" s="27"/>
      <c r="E10" s="176" t="s">
        <v>60</v>
      </c>
      <c r="F10" s="176"/>
      <c r="G10" s="176"/>
      <c r="H10" s="176"/>
      <c r="I10" s="176"/>
      <c r="J10" s="28"/>
    </row>
    <row r="11" spans="3:11" ht="15.75" thickBot="1"/>
    <row r="12" spans="3:11" ht="21.4" customHeight="1">
      <c r="D12" s="12"/>
      <c r="E12" s="13"/>
      <c r="G12" s="173" t="s">
        <v>101</v>
      </c>
      <c r="H12" s="173"/>
      <c r="I12" s="173"/>
      <c r="J12" s="173"/>
      <c r="K12" s="29"/>
    </row>
    <row r="13" spans="3:11">
      <c r="D13" s="177" t="s">
        <v>100</v>
      </c>
      <c r="E13" s="178"/>
      <c r="G13" s="173"/>
      <c r="H13" s="173"/>
      <c r="I13" s="173"/>
      <c r="J13" s="173"/>
      <c r="K13" s="29"/>
    </row>
    <row r="14" spans="3:11">
      <c r="D14" s="14"/>
      <c r="E14" s="15"/>
      <c r="G14" s="173"/>
      <c r="H14" s="173"/>
      <c r="I14" s="173"/>
      <c r="J14" s="173"/>
      <c r="K14" s="29"/>
    </row>
    <row r="15" spans="3:11" ht="15.4" customHeight="1">
      <c r="D15" s="14"/>
      <c r="E15" s="15"/>
      <c r="G15" s="173"/>
      <c r="H15" s="173"/>
      <c r="I15" s="173"/>
      <c r="J15" s="173"/>
      <c r="K15" s="29"/>
    </row>
    <row r="16" spans="3:11" ht="22.5" customHeight="1">
      <c r="D16" s="56" t="s">
        <v>59</v>
      </c>
      <c r="E16" s="15"/>
      <c r="G16" s="173"/>
      <c r="H16" s="173"/>
      <c r="I16" s="173"/>
      <c r="J16" s="173"/>
      <c r="K16" s="29"/>
    </row>
    <row r="17" spans="4:11" ht="18" customHeight="1">
      <c r="D17" s="56"/>
      <c r="E17" s="15"/>
      <c r="G17" s="29"/>
      <c r="H17" s="29"/>
      <c r="I17" s="29"/>
      <c r="J17" s="29"/>
      <c r="K17" s="29"/>
    </row>
    <row r="18" spans="4:11" ht="27" customHeight="1">
      <c r="D18" s="56"/>
      <c r="E18" s="15"/>
      <c r="G18" s="173" t="s">
        <v>102</v>
      </c>
      <c r="H18" s="173"/>
      <c r="I18" s="173"/>
      <c r="J18" s="173"/>
      <c r="K18" s="29"/>
    </row>
    <row r="19" spans="4:11">
      <c r="D19" s="56" t="s">
        <v>61</v>
      </c>
      <c r="E19" s="15"/>
      <c r="G19" s="173"/>
      <c r="H19" s="173"/>
      <c r="I19" s="173"/>
      <c r="J19" s="173"/>
      <c r="K19" s="29"/>
    </row>
    <row r="20" spans="4:11" ht="15.4" customHeight="1">
      <c r="D20" s="56"/>
      <c r="E20" s="15"/>
      <c r="G20" s="173"/>
      <c r="H20" s="173"/>
      <c r="I20" s="173"/>
      <c r="J20" s="173"/>
      <c r="K20" s="29"/>
    </row>
    <row r="21" spans="4:11">
      <c r="D21" s="56"/>
      <c r="E21" s="15"/>
      <c r="G21" s="173"/>
      <c r="H21" s="173"/>
      <c r="I21" s="173"/>
      <c r="J21" s="173"/>
      <c r="K21" s="29"/>
    </row>
    <row r="22" spans="4:11">
      <c r="D22" s="56" t="s">
        <v>58</v>
      </c>
      <c r="E22" s="15"/>
      <c r="G22" s="173"/>
      <c r="H22" s="173"/>
      <c r="I22" s="173"/>
      <c r="J22" s="173"/>
      <c r="K22" s="29"/>
    </row>
    <row r="23" spans="4:11">
      <c r="D23" s="56"/>
      <c r="E23" s="15"/>
      <c r="G23" s="173"/>
      <c r="H23" s="173"/>
      <c r="I23" s="173"/>
      <c r="J23" s="173"/>
      <c r="K23" s="29"/>
    </row>
    <row r="24" spans="4:11" ht="15.4" customHeight="1">
      <c r="D24" s="56"/>
      <c r="E24" s="15"/>
      <c r="G24" s="173"/>
      <c r="H24" s="173"/>
      <c r="I24" s="173"/>
      <c r="J24" s="173"/>
      <c r="K24" s="29"/>
    </row>
    <row r="25" spans="4:11">
      <c r="D25" s="56" t="s">
        <v>57</v>
      </c>
      <c r="E25" s="15"/>
      <c r="G25" s="173"/>
      <c r="H25" s="173"/>
      <c r="I25" s="173"/>
      <c r="J25" s="173"/>
      <c r="K25" s="29"/>
    </row>
    <row r="26" spans="4:11">
      <c r="D26" s="56"/>
      <c r="E26" s="15"/>
      <c r="G26" s="173"/>
      <c r="H26" s="173"/>
      <c r="I26" s="173"/>
      <c r="J26" s="173"/>
      <c r="K26" s="29"/>
    </row>
    <row r="27" spans="4:11">
      <c r="D27" s="56"/>
      <c r="E27" s="15"/>
      <c r="G27" s="173"/>
      <c r="H27" s="173"/>
      <c r="I27" s="173"/>
      <c r="J27" s="173"/>
      <c r="K27" s="29"/>
    </row>
    <row r="28" spans="4:11" ht="21.75" customHeight="1">
      <c r="D28" s="56" t="s">
        <v>56</v>
      </c>
      <c r="E28" s="15"/>
      <c r="G28" s="173"/>
      <c r="H28" s="173"/>
      <c r="I28" s="173"/>
      <c r="J28" s="173"/>
      <c r="K28" s="29"/>
    </row>
    <row r="29" spans="4:11" ht="15.75" thickBot="1">
      <c r="D29" s="16"/>
      <c r="E29" s="17"/>
      <c r="H29" s="29"/>
      <c r="I29" s="29"/>
      <c r="J29" s="29"/>
      <c r="K29" s="29"/>
    </row>
    <row r="30" spans="4:11">
      <c r="H30" s="29"/>
      <c r="I30" s="29"/>
      <c r="J30" s="29"/>
      <c r="K30" s="29"/>
    </row>
  </sheetData>
  <mergeCells count="6">
    <mergeCell ref="G12:J16"/>
    <mergeCell ref="G18:J28"/>
    <mergeCell ref="C1:J1"/>
    <mergeCell ref="C4:C8"/>
    <mergeCell ref="E10:I10"/>
    <mergeCell ref="D13:E13"/>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
  <sheetViews>
    <sheetView workbookViewId="0">
      <selection activeCell="V30" sqref="V30"/>
    </sheetView>
  </sheetViews>
  <sheetFormatPr defaultRowHeight="12.75"/>
  <sheetData>
    <row r="1" ht="38.25" customHeight="1"/>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8</vt:i4>
      </vt:variant>
      <vt:variant>
        <vt:lpstr>Adlandırılmış Aralıklar</vt:lpstr>
      </vt:variant>
      <vt:variant>
        <vt:i4>2</vt:i4>
      </vt:variant>
    </vt:vector>
  </HeadingPairs>
  <TitlesOfParts>
    <vt:vector size="10" baseType="lpstr">
      <vt:lpstr>Doküman Hakkında</vt:lpstr>
      <vt:lpstr>Tanımlamalar</vt:lpstr>
      <vt:lpstr>Risklerin Belirlenmesi</vt:lpstr>
      <vt:lpstr>Risklerin Değerlendirilmesi</vt:lpstr>
      <vt:lpstr>Riske Yön. Al.Kar. Belirlenmesi</vt:lpstr>
      <vt:lpstr>Katılım Değ.(toplu)</vt:lpstr>
      <vt:lpstr>Risk Haritası</vt:lpstr>
      <vt:lpstr>Doğal Risk Seviyesi</vt:lpstr>
      <vt:lpstr>'Risklerin Belirlenmesi'!Yazdırma_Alanı</vt:lpstr>
      <vt:lpstr>'Risklerin Değerlendirilmesi'!Yazdırma_Alanı</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ALİ KARADENİZ</cp:lastModifiedBy>
  <cp:lastPrinted>2025-11-27T08:08:54Z</cp:lastPrinted>
  <dcterms:created xsi:type="dcterms:W3CDTF">2013-12-08T20:03:40Z</dcterms:created>
  <dcterms:modified xsi:type="dcterms:W3CDTF">2026-01-15T08:56:14Z</dcterms:modified>
</cp:coreProperties>
</file>