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5C373FB3-A141-4706-B23E-BA42E7340979}" xr6:coauthVersionLast="47" xr6:coauthVersionMax="47" xr10:uidLastSave="{00000000-0000-0000-0000-000000000000}"/>
  <bookViews>
    <workbookView xWindow="-120" yWindow="-120" windowWidth="29040" windowHeight="15720" tabRatio="818" xr2:uid="{00000000-000D-0000-FFFF-FFFF00000000}"/>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 i="2" l="1"/>
  <c r="G9" i="10" l="1"/>
  <c r="G13" i="9"/>
  <c r="G15" i="6"/>
  <c r="G11" i="5"/>
  <c r="G9" i="5"/>
  <c r="G11" i="2"/>
  <c r="C4" i="3" l="1"/>
  <c r="C4" i="10"/>
  <c r="C4" i="9"/>
  <c r="C4" i="8"/>
  <c r="C4" i="11"/>
  <c r="C4" i="5"/>
  <c r="C4" i="7"/>
  <c r="C4" i="6"/>
  <c r="C4" i="2"/>
  <c r="C4" i="4"/>
  <c r="C4" i="1" l="1"/>
</calcChain>
</file>

<file path=xl/sharedStrings.xml><?xml version="1.0" encoding="utf-8"?>
<sst xmlns="http://schemas.openxmlformats.org/spreadsheetml/2006/main" count="287" uniqueCount="149">
  <si>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</si>
  <si>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</si>
  <si>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</si>
  <si>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</si>
  <si>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</si>
  <si>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</si>
  <si>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</si>
  <si>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</si>
  <si>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</si>
  <si>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</si>
  <si>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</si>
  <si>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</si>
  <si>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</si>
  <si>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</si>
  <si>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</si>
  <si>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</si>
  <si>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A1</t>
  </si>
  <si>
    <t>H1.1</t>
  </si>
  <si>
    <t>H1.1 Performansı</t>
  </si>
  <si>
    <t>Öğrenci İşleri Daire Başkanlığı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</si>
  <si>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</si>
  <si>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</si>
  <si>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</si>
  <si>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</si>
  <si>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</si>
  <si>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</si>
  <si>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</si>
  <si>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</si>
  <si>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</si>
  <si>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</si>
  <si>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</si>
  <si>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</si>
  <si>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</si>
  <si>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</si>
  <si>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</si>
  <si>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</si>
  <si>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</si>
  <si>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</si>
  <si>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</si>
  <si>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</si>
  <si>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</si>
  <si>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</si>
  <si>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</si>
  <si>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</si>
  <si>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</si>
  <si>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</si>
  <si>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</si>
  <si>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</si>
  <si>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</si>
  <si>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</si>
  <si>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</si>
  <si>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</si>
  <si>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</si>
  <si>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</si>
  <si>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</si>
  <si>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</si>
  <si>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</si>
  <si>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</si>
  <si>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</si>
  <si>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</si>
  <si>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</si>
  <si>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</si>
  <si>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</si>
  <si>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</si>
  <si>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</si>
  <si>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</si>
  <si>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</si>
  <si>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</si>
  <si>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</si>
  <si>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PG4.1.2: 
Kurum İçi Yapılan Hizmet İçi
Eğitim Sayısı</t>
  </si>
  <si>
    <t>PG4.1.3: 
Basılı ve Görsel Medyadaki Yayın
Sayısı</t>
  </si>
  <si>
    <t>PG4.1.4: 
Yabancı Uyruklu Personel Sayısı</t>
  </si>
  <si>
    <t>PG4.1.1: 
Üniversitemiz Tarafından
Ödüllendirilen Öğrenci ve Personel
Sayısı</t>
  </si>
  <si>
    <t>PG4.1.5: 
Mezun Takip Sistemine Kayıtlı
Mezun Sayısı</t>
  </si>
  <si>
    <t>H4.2</t>
  </si>
  <si>
    <t>Öğrencilerin kültür spor ve diğer aktiviteleri ile beslenme vb. hizmetlerini %20 arttırmak</t>
  </si>
  <si>
    <t>H4.2 Performansı</t>
  </si>
  <si>
    <t>Sağlık Kültür ve Spor Daire Başkanlığı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</si>
  <si>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</si>
  <si>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</si>
  <si>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</si>
  <si>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</si>
  <si>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</si>
  <si>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</si>
  <si>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</si>
  <si>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</si>
  <si>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</si>
  <si>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</si>
  <si>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</si>
  <si>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</si>
  <si>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PG4.2.3: 
Kısmı Zamanlı Çalışan Öğrenci Sayısı</t>
  </si>
  <si>
    <t>Yeni başlayan ve ara raporları sunulan projeler için ödenek gönderimi gerçekleşmektedir. Bu nedenle yıl ortasında olmamız ve bazı projelerin devam etmesi gönderilen ödeneğin düşük kalmasına neden olmuştur. Yılsonu itibariyle ödeneğin daha da artacağı beklenmektedir.</t>
  </si>
  <si>
    <t>PG2.1.1: 
SCI, SCI-Expanded, SSCI ve AHCI
Endekslerinde Taranan Dergi Sayısı (Wos'da İndekslenen Gümüşhane Üniversitesi Adresli Yayın Sayısı)</t>
  </si>
  <si>
    <t>PG2.3.5: 
Lisansüstü Uzaktan Eğitimle Verilen Program Sayısı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</si>
  <si>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</si>
  <si>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</si>
  <si>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</si>
  <si>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PG1.1.4: 
Organik Tarım, Turizm ve Madencilik Dışındaki Ön Lisans ve Lisans Bölüm/Program Sayısı</t>
  </si>
  <si>
    <t>Ulusal kongrelere verilen destek ve puanlama gerek akademik teşvik gerekse unvan yükselmesi için tatmin edici olmadığından, yapılan bildiriler ulusal dan uluslararasına doğru kayma göstermektedir.</t>
  </si>
  <si>
    <t xml:space="preserve">2022 yılı sonuna kadar özellikle organik tarım, turizm ve madencilik potansiyelinin değerlendirilebilmesi için ön lisans / lisans bölüm / program ve öğrenci sayısını %20 artırmak </t>
  </si>
  <si>
    <t>Eğitim öğretimde kaliteyi arttırmayı amaçlayan, ülkenin ve bölgenin ihtiyaç duyduğu alanlarda rekabet edebilir bir üniversite olmak</t>
  </si>
  <si>
    <t>Yeni yapılan mevzuat düzenlemesiyle akademik teşvik ve ilerleme kapsamında ulusal yayınlara verilen puanların çok düşük olmasından dolayı hedefe ulaşılamayacağı öngörülmektedir.</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</si>
  <si>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</si>
  <si>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</si>
  <si>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</si>
  <si>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</si>
  <si>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Akademik yükselmedeki kriterlerin tam olarak netleşmemesi ve dergilerde yayın süreçlerindeki gecikmeler nedeniyle hedefe ulaşılamayacağı öngörülmektedir.</t>
  </si>
  <si>
    <t>Yapılan atıflar ilk 6 ayda yıllık olarak istenilen sonuca ulaşmış olup, yılsonundaki değerlendirmede fazlasıyla atıf sayısına ulaşılacaktır.</t>
  </si>
  <si>
    <t>PG3.1.4: 
Üniversitemiz Tarafından
Gerçekleştirilen Sosyal, Kültürel,
Turistik, Sportif ve Rekreasyonel
Etkinlikler (Sergi, Gösterim, Söyleşi, Konser, Dinleti Vb.)</t>
  </si>
  <si>
    <t xml:space="preserve">Gösterge değerlerinin beklenenin üzerinde gerçekleşmesi profesör ve doçent öğretim üyesi sayısındaki artış, pandemi süreci içerisinde yaşanan olumsuzluklara rağmen işlerin aksamaması, Üniversitemizin uzaktan eğitim sürecindeki başarılı çalışmaları ve eğitimci kalitesi lisansüstü program sayısının artmasına sebep olmuştur. </t>
  </si>
  <si>
    <t xml:space="preserve">Profesör ve doçent öğretim üyesi sayısındaki artışa paralel olarak yüksek lisans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</si>
  <si>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 xml:space="preserve">Profesör ve doçent öğretim üyesi sayısındaki artışa paralel olarak doktora programı sayısı da artmıştır. Program sayısına ve programlardaki öğretim üyesi sayısının unvan bakımından nitelik ve niceliğine bağlı olarak ta öğrenci sayıları artmaktadır. Ayrıca pandemi süreci içerisinde yaşanan olumsuzluklara rağmen öğrenci mağduriyeti yaşanmaması ve işlerin aksamaması, dijital imkanların kullanılması ve teşvik edilmesi, Üniversitemizin uzaktan eğitim sürecindeki başarılı çalışmaları ve eğitim kalitesi öğrenci taleplerinin artmasına sebep olmuştur. </t>
  </si>
  <si>
    <t>Mevcut bulunan yabancı uyruklu personel sayısı yeterli bulunduğundan sayımızda bir değişiklik planlanmamaktadır.</t>
  </si>
  <si>
    <t xml:space="preserve">Turizm Fakültemizde turizm alanında çalışmalar yapan turizm işletmeciliği, turizm rehberliği, gastronomi ve mutfak sanatları bölümleri olmak üzere 3 bölüm bulunmaktadır.  Yüksekokullarımızda ise 3 adet ön lisans bölümümüz bulunmaktadır. </t>
  </si>
  <si>
    <t>Veriler altı aylık olduğu için, yılsonu gösterge verisinin tahmin edilen verinin çok üstünde olacağı tahmin edilmektedir.</t>
  </si>
  <si>
    <t>Şiran Sağlık  Meslek Yüksekokulu ve Yurt Binası Yapım İşi, Kelkit Aydın Doğan MYO'ya açık saha yapımı ile çeşitli büyük onarım işleri dahil yapılabilecek harcama yılsonu değerine ulaşmamızı imkansız kılmaktadır.</t>
  </si>
  <si>
    <t>Yapılan bağış kitaplar ile basılı yayın sayımız hedefin üzerinde gerçekleşmiştir.</t>
  </si>
  <si>
    <t>Sınav programları, uzaktan eğitim alt yapımız ve sunulan hizmetlere parelel olarak hedef üzerinde gerçekleşme sağlanmıştır.</t>
  </si>
  <si>
    <t>İlk altı aylık veri olmasına rağmen, yılsonu tahminine ulaşma durumumuz zor görünmektedir.</t>
  </si>
  <si>
    <t>Mezunlarımıza yönelik yapılan bilgilendirmeler neticesinde sisteme kayıt yapan öğrenci sayılarımızda artış görülmüştür.</t>
  </si>
  <si>
    <t>Covid-19 salgın hastalığının etkilerinin azalması ve Eğitim-Öğretime tekrar fiziksel olarak başlanması ile etkinlikler hızlı bir şekilde yapılmakta, yılsonunda ise istenen veriye ulaşılacağı tahmin edilmektedir.</t>
  </si>
  <si>
    <t>Personel ödüllendirme yönergesi çalışması tamamlanmış ancak Devlet Personel Başkanlığı'nın Rektörlerin ''Teşekkür Belgesi'' veremeyeceği ile ilgili görüşüne istinaden kurgu yeniden planlanmak üzere değerlendirmeye alınmıştır. Bu nedenle ödüllendirmeye ilişkin genel kanun hükümleri uygulanmış olup özgü kurallar işletilememiştir. Fakar öğrencilerimize yönelik yapılan ödüllendirmeler ile yılsonu değerine ilk altı ayda fazlasıyla ulaşılmıştır.</t>
  </si>
  <si>
    <t>Koronavirüs (Covid-19) salgını nedeniyle verilen aranın ardından eğitim-öğretimin yeniden başlaması ile öğrenci ve personel yemekhanesi aktif olarak çalışmaktadır.</t>
  </si>
  <si>
    <t>İlk altı ayda yılsonu değerine yakın bir veri elde edilmiştir. İkinci altı aylık dönemde okulların açılması ile yılsonu değerinin üzerinde bir veri elde edileceği düşünülmektedir.</t>
  </si>
  <si>
    <t>Kısmı zamanlı öğrenci istihdamı bütçe ile ilişkili olduğu için, bütçe kısıtı olmadığı sürece öğrencilerin istihdamına yönelik pozitif yönlü yaklaşımlar devam etmektedir.</t>
  </si>
  <si>
    <t>Psikoloğumuz 17.01 2021 tarihinde Ankara Sosyal Bilimler Üniversitesi Rektörlüğüne görevlendirildiğinden Rehberlik ve Danışmanlık Hizmeti, Edebiyat Fakültesi Psikoloji bölümden görevlendirilen hocalar nezaretinde yapılabilmektedir. Bu çalışma hocaların iş planına ve destek talep eden öğrencilerin durumuan göre yapıldığından yılsonun değerine ulaşılacağı tahmin edilmektedir.</t>
  </si>
  <si>
    <t>Plan değerlendirmesinin ilk 6 aylık veri toplama döneminde devam eden ihalelerin olması gösterge değerinin düşük kalmasına neden olmuştur. Yılsonunu verilerinde ihalelerin tamamlanacak olmasına rağmen, yılsonu hedefinin gerisinde kalınacağı tahmin edilmektedir.</t>
  </si>
  <si>
    <t>İlk altı aylık veri olmasına rağmen yüksek bir haber trafiği olması, eylül ayında okulların da açılması ile yılsonu değerini aşacağı tahmin edilmektedir.</t>
  </si>
  <si>
    <t>İlk 6 aylık değerlendirmede yıllık gösterge değerinin yarsından fazlasına ulaşılmıştır. Yılsonu değerlendirme döneminde yıllık hedefin yakalanması beklenmektedir.</t>
  </si>
  <si>
    <t>yılsonu itibariyle başlangıç değerine yakın bir değer olması beklense de yılsonu hedefine ulaşılması beklenmemektedir.</t>
  </si>
  <si>
    <t>Covid-19 pandemisi nedeniyle Üniversitemizde eğitim- öğretimin aksamaması için uzaktan eğitim alt yapısını oluşturmaya çalışılsada lisansütü için uzaktan eğitim ve program bulunmamaktadır.</t>
  </si>
  <si>
    <t>Abone olunan veri tabanlarının içeriğinin zenginleşmesi sebebi ile beklenen hedefin üzerinde gerçekleşmiştir.</t>
  </si>
  <si>
    <t>Bütçe kısıtı olması nedeniyle  Sempozyum, Kongre ve Çalıştay sayıları istenilen düzeyin altında kalmaktadır.</t>
  </si>
  <si>
    <t>İlk altı aylık veriye bakıldığında yılsonu itibariyle istenilen değere ulaşılacağı düşünülmektedir.</t>
  </si>
  <si>
    <t>Bütçe kısıntısı olması, yol ve konaklama maliyetlerinin artması kurum dışı faaaliyetlere katılımı sınırlı düzeyde tutmaktadır.</t>
  </si>
  <si>
    <t>Turizm Fakültemizde turizm alanında çalışmalar yapan turizm işletmeciliği, turizm rehberliği, gastronomi ve mutfak sanatları bölümlerinde toplamda 212 öğrenci bulunmaktadır. Gümüşhane MYO'da 1, Kelkit Aydın Doğan MYO'da 4, Sosyal Bilimler MYO'da ise 37 öğrenci kayıtlıdır.</t>
  </si>
  <si>
    <t>Okulların kapanması ile mezun sayılarında artış olması öğrenci sayılarını düşürsede, ikinci altı aylık dönemde yeni kayıtların olması ve YKS barajının kaldırılması ile gösterge değerinin yılsonu verisinin üzerinde gerçekleşeceği tahmin edilmektedir.</t>
  </si>
  <si>
    <t xml:space="preserve">Mühendislik Fakültelerine uygulanan tercih puanlaması ve Ülke genelindeki devlet üniversitelerinin çoğunda aynı bölüm ve programların olması nedeniyle farklı üniversitelerin tercih edilmesi, kontenjan altında kalan programların kapanması ve tekrar açılmaması düşüşe neden olmaktadır. </t>
  </si>
  <si>
    <t>Akademik teşvik yönetmeliğinin değiştirilmesi, proje kabul süreçlerinin uzun olması, akademik personelin yükselme için puan getiren başka alanlara yönelmesi BAP projelerine olan talebi azaltmıştır.</t>
  </si>
  <si>
    <t>İlk altı ayda hedefe yaklaşıldığından 2022 yılsonu hedefine ulaşma yönünde bir problem yaşanılacağı düşünülmemektedir. Ancak aksi bir durum olması halinde projelerin artırılması yönünde eğitimler düzenlenmesi planlanmaktadır. Verilen Bütçeye göre proje desteklenmektedir. Yıl boyunca proje bütçe hedefine uygun olarak proje desteklenmeye devam edecektir.</t>
  </si>
  <si>
    <t>Kur değişimlerinde meydana gelen negatif dalgalanma, yabancı dil yetersizliği sayıların istenilen seviyeye çıkmamasına neden olmaktadır.</t>
  </si>
  <si>
    <t>Yeni açılan proje ile personel hareketliliği ilk altı ayda yıllık hedefi aşmıştır.</t>
  </si>
  <si>
    <t>Yapılan çalışmaların Covid pandemisi nedeniyle askıya alınması, yeniden talep olan alanlarda eğitim düzenleme çalışmaları nedeniyle istenilen hedefin gerisinde kalınmıştır.</t>
  </si>
  <si>
    <t>Yandal yapmanın öğrencilere sertifika hariç önmeli bir katkısının olmaması, gerekli bilgilendirmelerin yapılmaması nedeniyle aktif yandal yapan öğrencimiz bulunmamaktadır.</t>
  </si>
  <si>
    <t>Çift Anadal yapmanın öneminin öğrenciler tarafından bilinmemesi, gerekli eğitimlerin ve bilgilendirmelerin yapılmaması nedeniyle aktif ÇAP yapan öğrenci sayımız düşük kalmıştır.</t>
  </si>
  <si>
    <t>Üniversitemizde Türk Patent Enstitüsüne yapılan 5 başvurudan 4 tanesi kabul edilmiştir.</t>
  </si>
  <si>
    <t xml:space="preserve"> </t>
  </si>
  <si>
    <t>Mevcut planlar çerçevesinde yılsonu değerlerinin hedef değere ulaşacağı tahmin edilmektedir.</t>
  </si>
  <si>
    <t xml:space="preserve">Son dönemlerde akademik personelin yükselme oranlarının artması ve öğrenci sayılarında azalış gerçekleşme değerinin düşmesine neden olmuştur.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</si>
</sst>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1"/>
      <name val="Calibri"/>
      <family val="2"/>
      <scheme val="minor"/>
    </font>
    <font>
      <sz val="8"/>
      <name val="Tahoma"/>
      <family val="2"/>
      <charset val="162"/>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72">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3" fontId="0" fillId="2" borderId="0" xfId="0" applyNumberFormat="1" applyFill="1" applyBorder="1" applyAlignment="1">
      <alignment horizontal="center" vertical="center"/>
    </xf>
    <xf numFmtId="0" fontId="0" fillId="0" borderId="0" xfId="0" applyBorder="1"/>
    <xf numFmtId="4" fontId="0" fillId="0" borderId="0" xfId="0" applyNumberFormat="1" applyBorder="1"/>
    <xf numFmtId="4" fontId="2" fillId="0" borderId="0" xfId="0" applyNumberFormat="1" applyFont="1" applyBorder="1"/>
    <xf numFmtId="0" fontId="0" fillId="2" borderId="0" xfId="0" applyFill="1"/>
    <xf numFmtId="0" fontId="0" fillId="2" borderId="1" xfId="0" applyFill="1" applyBorder="1" applyAlignment="1">
      <alignment horizontal="center" vertical="center" wrapText="1"/>
    </xf>
    <xf numFmtId="3" fontId="0" fillId="0" borderId="0" xfId="0" applyNumberFormat="1" applyFill="1" applyBorder="1" applyAlignment="1">
      <alignment horizontal="center" vertical="center"/>
    </xf>
    <xf numFmtId="3" fontId="0" fillId="2" borderId="0" xfId="0" applyNumberFormat="1" applyFill="1" applyBorder="1" applyAlignment="1">
      <alignment horizontal="center"/>
    </xf>
    <xf numFmtId="4" fontId="0" fillId="0" borderId="1" xfId="0" applyNumberFormat="1" applyFont="1" applyBorder="1" applyAlignment="1">
      <alignment horizontal="center" vertical="center"/>
    </xf>
    <xf numFmtId="0" fontId="0" fillId="2" borderId="11" xfId="0" applyFill="1" applyBorder="1" applyAlignment="1">
      <alignment horizontal="left" vertical="center" wrapText="1"/>
    </xf>
    <xf numFmtId="0" fontId="0" fillId="2" borderId="13" xfId="0" applyFill="1" applyBorder="1" applyAlignment="1">
      <alignment horizontal="left" vertical="center"/>
    </xf>
    <xf numFmtId="3" fontId="0" fillId="0" borderId="1" xfId="0" applyNumberFormat="1" applyFill="1" applyBorder="1" applyAlignment="1">
      <alignment horizontal="center" vertical="center"/>
    </xf>
    <xf numFmtId="4" fontId="0" fillId="0" borderId="1" xfId="0" applyNumberFormat="1" applyFill="1" applyBorder="1" applyAlignment="1">
      <alignment horizontal="center" vertical="center"/>
    </xf>
    <xf numFmtId="9" fontId="0" fillId="0" borderId="0" xfId="0" applyNumberFormat="1" applyFill="1" applyBorder="1" applyAlignment="1">
      <alignment horizontal="center" vertical="center"/>
    </xf>
    <xf numFmtId="10" fontId="0" fillId="0" borderId="6" xfId="1" applyNumberFormat="1" applyFont="1" applyFill="1" applyBorder="1" applyAlignment="1">
      <alignment horizontal="center" vertical="center"/>
    </xf>
    <xf numFmtId="9" fontId="0" fillId="0" borderId="9" xfId="0" applyNumberFormat="1" applyFill="1" applyBorder="1" applyAlignment="1">
      <alignment horizontal="center" vertical="center"/>
    </xf>
    <xf numFmtId="3" fontId="3" fillId="2" borderId="1" xfId="0" applyNumberFormat="1" applyFont="1" applyFill="1" applyBorder="1" applyAlignment="1">
      <alignment horizontal="center" vertical="center"/>
    </xf>
    <xf numFmtId="0" fontId="0" fillId="0" borderId="0" xfId="0" applyAlignment="1">
      <alignment vertical="center" wrapText="1"/>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14" xfId="0" applyBorder="1" applyAlignment="1">
      <alignment horizontal="center" vertical="center"/>
    </xf>
    <xf numFmtId="0" fontId="0" fillId="0" borderId="15" xfId="0" applyFill="1" applyBorder="1" applyAlignment="1">
      <alignment horizontal="left" vertical="center"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9" xfId="0" applyFill="1" applyBorder="1" applyAlignment="1">
      <alignment horizontal="left" vertical="center" wrapText="1"/>
    </xf>
    <xf numFmtId="0" fontId="0" fillId="0" borderId="1" xfId="0" applyFill="1" applyBorder="1" applyAlignment="1">
      <alignment horizontal="left" vertical="center" wrapText="1"/>
    </xf>
    <xf numFmtId="0" fontId="0" fillId="0" borderId="6" xfId="0" applyFill="1" applyBorder="1" applyAlignment="1">
      <alignment horizontal="left" vertical="center" wrapText="1"/>
    </xf>
    <xf numFmtId="0" fontId="0" fillId="0" borderId="14"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J14"/>
  <sheetViews>
    <sheetView tabSelected="1" zoomScale="70" zoomScaleNormal="70" workbookViewId="0">
      <selection activeCell="F13" sqref="F13"/>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24" customWidth="1"/>
    <col min="7" max="7" width="14.42578125" customWidth="1"/>
    <col min="9" max="9" width="9.85546875" bestFit="1" customWidth="1"/>
  </cols>
  <sheetData>
    <row r="1" spans="2:10" ht="15.75" thickBot="1" x14ac:dyDescent="0.3"/>
    <row r="2" spans="2:10" ht="48.75" customHeight="1" x14ac:dyDescent="0.25">
      <c r="B2" s="5" t="s">
        <v>16</v>
      </c>
      <c r="C2" s="44" t="s">
        <v>100</v>
      </c>
      <c r="D2" s="44"/>
      <c r="E2" s="44"/>
      <c r="F2" s="44"/>
      <c r="G2" s="45"/>
    </row>
    <row r="3" spans="2:10" ht="43.5" customHeight="1" x14ac:dyDescent="0.25">
      <c r="B3" s="6" t="s">
        <v>17</v>
      </c>
      <c r="C3" s="46" t="s">
        <v>99</v>
      </c>
      <c r="D3" s="47"/>
      <c r="E3" s="47"/>
      <c r="F3" s="47"/>
      <c r="G3" s="48"/>
    </row>
    <row r="4" spans="2:10" ht="27" customHeight="1" x14ac:dyDescent="0.25">
      <c r="B4" s="6" t="s">
        <v>18</v>
      </c>
      <c r="C4" s="49">
        <f>(G7*C7)+(G9*C9)+(G11*C11)+(G13*C13)</f>
        <v>0.12348534919585812</v>
      </c>
      <c r="D4" s="47"/>
      <c r="E4" s="47"/>
      <c r="F4" s="47"/>
      <c r="G4" s="48"/>
    </row>
    <row r="5" spans="2:10" ht="24" customHeight="1" x14ac:dyDescent="0.25">
      <c r="B5" s="6" t="s">
        <v>9</v>
      </c>
      <c r="C5" s="50" t="s">
        <v>19</v>
      </c>
      <c r="D5" s="47"/>
      <c r="E5" s="47"/>
      <c r="F5" s="47"/>
      <c r="G5" s="48"/>
      <c r="J5" s="3"/>
    </row>
    <row r="6" spans="2:10" ht="76.5" customHeight="1" x14ac:dyDescent="0.25">
      <c r="B6" s="7" t="s">
        <v>0</v>
      </c>
      <c r="C6" s="4" t="s">
        <v>1</v>
      </c>
      <c r="D6" s="1" t="s">
        <v>2</v>
      </c>
      <c r="E6" s="1" t="s">
        <v>3</v>
      </c>
      <c r="F6" s="25" t="s">
        <v>4</v>
      </c>
      <c r="G6" s="2" t="s">
        <v>5</v>
      </c>
      <c r="I6" s="19"/>
    </row>
    <row r="7" spans="2:10" ht="80.25" customHeight="1" x14ac:dyDescent="0.25">
      <c r="B7" s="29" t="s">
        <v>94</v>
      </c>
      <c r="C7" s="10">
        <v>0.25</v>
      </c>
      <c r="D7" s="11">
        <v>5</v>
      </c>
      <c r="E7" s="11">
        <v>8</v>
      </c>
      <c r="F7" s="17">
        <v>6</v>
      </c>
      <c r="G7" s="15">
        <f>(F7-D7)/(E7-D7)</f>
        <v>0.33333333333333331</v>
      </c>
    </row>
    <row r="8" spans="2:10" ht="72" customHeight="1" thickBot="1" x14ac:dyDescent="0.3">
      <c r="B8" s="6" t="s">
        <v>10</v>
      </c>
      <c r="C8" s="41" t="s">
        <v>113</v>
      </c>
      <c r="D8" s="42"/>
      <c r="E8" s="42"/>
      <c r="F8" s="42"/>
      <c r="G8" s="43"/>
    </row>
    <row r="9" spans="2:10" ht="66" customHeight="1" x14ac:dyDescent="0.25">
      <c r="B9" s="29" t="s">
        <v>95</v>
      </c>
      <c r="C9" s="16">
        <v>0.25</v>
      </c>
      <c r="D9" s="17">
        <v>1321</v>
      </c>
      <c r="E9" s="17">
        <v>1500</v>
      </c>
      <c r="F9" s="17">
        <v>254</v>
      </c>
      <c r="G9" s="18">
        <v>0</v>
      </c>
    </row>
    <row r="10" spans="2:10" ht="66.75" customHeight="1" thickBot="1" x14ac:dyDescent="0.3">
      <c r="B10" s="6" t="s">
        <v>10</v>
      </c>
      <c r="C10" s="38" t="s">
        <v>135</v>
      </c>
      <c r="D10" s="39"/>
      <c r="E10" s="39"/>
      <c r="F10" s="39"/>
      <c r="G10" s="40"/>
    </row>
    <row r="11" spans="2:10" ht="60" x14ac:dyDescent="0.25">
      <c r="B11" s="29" t="s">
        <v>96</v>
      </c>
      <c r="C11" s="10">
        <v>0.25</v>
      </c>
      <c r="D11" s="11">
        <v>15987</v>
      </c>
      <c r="E11" s="11">
        <v>17500</v>
      </c>
      <c r="F11" s="17">
        <v>16230</v>
      </c>
      <c r="G11" s="15">
        <f t="shared" ref="G11" si="0">(F11-D11)/(E11-D11)</f>
        <v>0.16060806345009915</v>
      </c>
      <c r="I11" s="13"/>
    </row>
    <row r="12" spans="2:10" ht="53.25" customHeight="1" thickBot="1" x14ac:dyDescent="0.3">
      <c r="B12" s="6" t="s">
        <v>10</v>
      </c>
      <c r="C12" s="38" t="s">
        <v>136</v>
      </c>
      <c r="D12" s="39"/>
      <c r="E12" s="39"/>
      <c r="F12" s="39"/>
      <c r="G12" s="40"/>
    </row>
    <row r="13" spans="2:10" ht="60" x14ac:dyDescent="0.25">
      <c r="B13" s="29" t="s">
        <v>97</v>
      </c>
      <c r="C13" s="10">
        <v>0.25</v>
      </c>
      <c r="D13" s="11">
        <v>132</v>
      </c>
      <c r="E13" s="11">
        <v>150</v>
      </c>
      <c r="F13" s="31">
        <v>86</v>
      </c>
      <c r="G13" s="15">
        <v>0</v>
      </c>
    </row>
    <row r="14" spans="2:10" ht="84.75" customHeight="1" thickBot="1" x14ac:dyDescent="0.3">
      <c r="B14" s="9" t="s">
        <v>10</v>
      </c>
      <c r="C14" s="38" t="s">
        <v>137</v>
      </c>
      <c r="D14" s="39"/>
      <c r="E14" s="39"/>
      <c r="F14" s="39"/>
      <c r="G14" s="40"/>
    </row>
  </sheetData>
  <mergeCells count="8">
    <mergeCell ref="C14:G14"/>
    <mergeCell ref="C8:G8"/>
    <mergeCell ref="C10:G10"/>
    <mergeCell ref="C12:G12"/>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J12"/>
  <sheetViews>
    <sheetView zoomScale="85" zoomScaleNormal="85" zoomScaleSheetLayoutView="90" workbookViewId="0">
      <selection activeCell="F11" sqref="F11"/>
    </sheetView>
  </sheetViews>
  <sheetFormatPr defaultRowHeight="15" x14ac:dyDescent="0.25"/>
  <cols>
    <col min="2" max="2" width="32.85546875" customWidth="1"/>
    <col min="3" max="7" width="15.85546875" customWidth="1"/>
  </cols>
  <sheetData>
    <row r="1" spans="2:10" ht="15.75" thickBot="1" x14ac:dyDescent="0.3"/>
    <row r="2" spans="2:10" ht="48.75" customHeight="1" x14ac:dyDescent="0.25">
      <c r="B2" s="5" t="s">
        <v>66</v>
      </c>
      <c r="C2" s="44" t="s">
        <v>15</v>
      </c>
      <c r="D2" s="44"/>
      <c r="E2" s="44"/>
      <c r="F2" s="44"/>
      <c r="G2" s="45"/>
    </row>
    <row r="3" spans="2:10" ht="42.75" customHeight="1" x14ac:dyDescent="0.25">
      <c r="B3" s="6" t="s">
        <v>74</v>
      </c>
      <c r="C3" s="46" t="s">
        <v>75</v>
      </c>
      <c r="D3" s="47"/>
      <c r="E3" s="47"/>
      <c r="F3" s="47"/>
      <c r="G3" s="48"/>
    </row>
    <row r="4" spans="2:10" ht="35.25" customHeight="1" x14ac:dyDescent="0.25">
      <c r="B4" s="6" t="s">
        <v>76</v>
      </c>
      <c r="C4" s="49">
        <f>(G7*C7)+(G9*C9)+(G11*C11)</f>
        <v>0.79482758620689653</v>
      </c>
      <c r="D4" s="47"/>
      <c r="E4" s="47"/>
      <c r="F4" s="47"/>
      <c r="G4" s="48"/>
    </row>
    <row r="5" spans="2:10" ht="27" customHeight="1" x14ac:dyDescent="0.25">
      <c r="B5" s="6" t="s">
        <v>9</v>
      </c>
      <c r="C5" s="46" t="s">
        <v>77</v>
      </c>
      <c r="D5" s="47"/>
      <c r="E5" s="47"/>
      <c r="F5" s="47"/>
      <c r="G5" s="48"/>
      <c r="J5" s="3"/>
    </row>
    <row r="6" spans="2:10" ht="76.5" customHeight="1" x14ac:dyDescent="0.25">
      <c r="B6" s="7" t="s">
        <v>0</v>
      </c>
      <c r="C6" s="4" t="s">
        <v>1</v>
      </c>
      <c r="D6" s="1" t="s">
        <v>2</v>
      </c>
      <c r="E6" s="1" t="s">
        <v>3</v>
      </c>
      <c r="F6" s="1" t="s">
        <v>4</v>
      </c>
      <c r="G6" s="2" t="s">
        <v>5</v>
      </c>
    </row>
    <row r="7" spans="2:10" ht="45" x14ac:dyDescent="0.25">
      <c r="B7" s="29" t="s">
        <v>78</v>
      </c>
      <c r="C7" s="33">
        <v>0.35</v>
      </c>
      <c r="D7" s="31">
        <v>140000</v>
      </c>
      <c r="E7" s="31">
        <v>152000</v>
      </c>
      <c r="F7" s="31">
        <v>172680</v>
      </c>
      <c r="G7" s="34">
        <v>1</v>
      </c>
    </row>
    <row r="8" spans="2:10" ht="47.25" customHeight="1" thickBot="1" x14ac:dyDescent="0.3">
      <c r="B8" s="6" t="s">
        <v>10</v>
      </c>
      <c r="C8" s="60" t="s">
        <v>122</v>
      </c>
      <c r="D8" s="57"/>
      <c r="E8" s="57"/>
      <c r="F8" s="57"/>
      <c r="G8" s="58"/>
    </row>
    <row r="9" spans="2:10" ht="45" x14ac:dyDescent="0.25">
      <c r="B9" s="29" t="s">
        <v>79</v>
      </c>
      <c r="C9" s="33">
        <v>0.35</v>
      </c>
      <c r="D9" s="31">
        <v>305</v>
      </c>
      <c r="E9" s="31">
        <v>450</v>
      </c>
      <c r="F9" s="31">
        <v>365</v>
      </c>
      <c r="G9" s="34">
        <f>(F9-D9)/(E9-D9)</f>
        <v>0.41379310344827586</v>
      </c>
    </row>
    <row r="10" spans="2:10" ht="45" customHeight="1" thickBot="1" x14ac:dyDescent="0.3">
      <c r="B10" s="9" t="s">
        <v>10</v>
      </c>
      <c r="C10" s="60" t="s">
        <v>123</v>
      </c>
      <c r="D10" s="57"/>
      <c r="E10" s="57"/>
      <c r="F10" s="57"/>
      <c r="G10" s="58"/>
    </row>
    <row r="11" spans="2:10" ht="42.75" customHeight="1" x14ac:dyDescent="0.25">
      <c r="B11" s="29" t="s">
        <v>90</v>
      </c>
      <c r="C11" s="33">
        <v>0.3</v>
      </c>
      <c r="D11" s="31">
        <v>21</v>
      </c>
      <c r="E11" s="31">
        <v>24</v>
      </c>
      <c r="F11" s="31">
        <v>41</v>
      </c>
      <c r="G11" s="34">
        <v>1</v>
      </c>
    </row>
    <row r="12" spans="2:10" ht="48" customHeight="1" thickBot="1" x14ac:dyDescent="0.3">
      <c r="B12" s="9" t="s">
        <v>10</v>
      </c>
      <c r="C12" s="38" t="s">
        <v>124</v>
      </c>
      <c r="D12" s="39"/>
      <c r="E12" s="39"/>
      <c r="F12" s="39"/>
      <c r="G12" s="40"/>
    </row>
  </sheetData>
  <mergeCells count="7">
    <mergeCell ref="C12:G12"/>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B1:H18"/>
  <sheetViews>
    <sheetView zoomScale="70" zoomScaleNormal="70" workbookViewId="0">
      <selection activeCell="D27" sqref="D27"/>
    </sheetView>
  </sheetViews>
  <sheetFormatPr defaultRowHeight="15" x14ac:dyDescent="0.25"/>
  <cols>
    <col min="2" max="2" width="32.85546875" customWidth="1"/>
    <col min="3" max="7" width="15.85546875" customWidth="1"/>
    <col min="8" max="8" width="20.7109375" customWidth="1"/>
  </cols>
  <sheetData>
    <row r="1" spans="2:8" ht="15.75" thickBot="1" x14ac:dyDescent="0.3"/>
    <row r="2" spans="2:8" ht="48.75" customHeight="1" x14ac:dyDescent="0.25">
      <c r="B2" s="5" t="s">
        <v>66</v>
      </c>
      <c r="C2" s="44" t="s">
        <v>15</v>
      </c>
      <c r="D2" s="44"/>
      <c r="E2" s="44"/>
      <c r="F2" s="44"/>
      <c r="G2" s="45"/>
    </row>
    <row r="3" spans="2:8" ht="42.75" customHeight="1" x14ac:dyDescent="0.25">
      <c r="B3" s="6" t="s">
        <v>81</v>
      </c>
      <c r="C3" s="46" t="s">
        <v>80</v>
      </c>
      <c r="D3" s="47"/>
      <c r="E3" s="47"/>
      <c r="F3" s="47"/>
      <c r="G3" s="48"/>
    </row>
    <row r="4" spans="2:8" ht="35.25" customHeight="1" x14ac:dyDescent="0.25">
      <c r="B4" s="6" t="s">
        <v>82</v>
      </c>
      <c r="C4" s="49">
        <f>(G7*C7)+(G9*C9)+(G11*C11)+(G13*C13)+(G15*C15)+(G17*C17)</f>
        <v>0.1</v>
      </c>
      <c r="D4" s="47"/>
      <c r="E4" s="47"/>
      <c r="F4" s="47"/>
      <c r="G4" s="48"/>
    </row>
    <row r="5" spans="2:8" ht="27" customHeight="1" x14ac:dyDescent="0.25">
      <c r="B5" s="6" t="s">
        <v>9</v>
      </c>
      <c r="C5" s="46" t="s">
        <v>65</v>
      </c>
      <c r="D5" s="47"/>
      <c r="E5" s="47"/>
      <c r="F5" s="47"/>
      <c r="G5" s="48"/>
    </row>
    <row r="6" spans="2:8" ht="76.5" customHeight="1" x14ac:dyDescent="0.25">
      <c r="B6" s="7" t="s">
        <v>0</v>
      </c>
      <c r="C6" s="4" t="s">
        <v>1</v>
      </c>
      <c r="D6" s="1" t="s">
        <v>2</v>
      </c>
      <c r="E6" s="1" t="s">
        <v>3</v>
      </c>
      <c r="F6" s="1" t="s">
        <v>4</v>
      </c>
      <c r="G6" s="2" t="s">
        <v>5</v>
      </c>
    </row>
    <row r="7" spans="2:8" ht="60" x14ac:dyDescent="0.25">
      <c r="B7" s="29" t="s">
        <v>85</v>
      </c>
      <c r="C7" s="10">
        <v>0.35</v>
      </c>
      <c r="D7" s="11">
        <v>420</v>
      </c>
      <c r="E7" s="11">
        <v>480</v>
      </c>
      <c r="F7" s="11">
        <v>113</v>
      </c>
      <c r="G7" s="15">
        <v>0</v>
      </c>
    </row>
    <row r="8" spans="2:8" ht="40.5" customHeight="1" x14ac:dyDescent="0.25">
      <c r="B8" s="6" t="s">
        <v>10</v>
      </c>
      <c r="C8" s="54" t="s">
        <v>134</v>
      </c>
      <c r="D8" s="55"/>
      <c r="E8" s="55"/>
      <c r="F8" s="55"/>
      <c r="G8" s="56"/>
    </row>
    <row r="9" spans="2:8" ht="45" x14ac:dyDescent="0.25">
      <c r="B9" s="29" t="s">
        <v>86</v>
      </c>
      <c r="C9" s="10">
        <v>0.2</v>
      </c>
      <c r="D9" s="11">
        <v>193</v>
      </c>
      <c r="E9" s="11">
        <v>220</v>
      </c>
      <c r="F9" s="17">
        <v>24</v>
      </c>
      <c r="G9" s="15">
        <v>0</v>
      </c>
    </row>
    <row r="10" spans="2:8" ht="79.5" customHeight="1" thickBot="1" x14ac:dyDescent="0.3">
      <c r="B10" s="6" t="s">
        <v>10</v>
      </c>
      <c r="C10" s="38" t="s">
        <v>125</v>
      </c>
      <c r="D10" s="39"/>
      <c r="E10" s="39"/>
      <c r="F10" s="39"/>
      <c r="G10" s="40"/>
    </row>
    <row r="11" spans="2:8" ht="60" x14ac:dyDescent="0.25">
      <c r="B11" s="29" t="s">
        <v>83</v>
      </c>
      <c r="C11" s="10">
        <v>0.1</v>
      </c>
      <c r="D11" s="11">
        <v>42.3</v>
      </c>
      <c r="E11" s="11">
        <v>38</v>
      </c>
      <c r="F11" s="17">
        <v>34.65</v>
      </c>
      <c r="G11" s="15">
        <v>1</v>
      </c>
      <c r="H11" s="13"/>
    </row>
    <row r="12" spans="2:8" ht="61.5" customHeight="1" x14ac:dyDescent="0.25">
      <c r="B12" s="6" t="s">
        <v>10</v>
      </c>
      <c r="C12" s="66" t="s">
        <v>148</v>
      </c>
      <c r="D12" s="67"/>
      <c r="E12" s="67"/>
      <c r="F12" s="67"/>
      <c r="G12" s="68"/>
    </row>
    <row r="13" spans="2:8" ht="75" x14ac:dyDescent="0.25">
      <c r="B13" s="29" t="s">
        <v>84</v>
      </c>
      <c r="C13" s="14">
        <v>0.1</v>
      </c>
      <c r="D13" s="11">
        <v>4312000</v>
      </c>
      <c r="E13" s="11">
        <v>4480000</v>
      </c>
      <c r="F13" s="11">
        <v>1024941</v>
      </c>
      <c r="G13" s="15">
        <v>0</v>
      </c>
      <c r="H13" s="37"/>
    </row>
    <row r="14" spans="2:8" ht="68.25" customHeight="1" x14ac:dyDescent="0.25">
      <c r="B14" s="6" t="s">
        <v>10</v>
      </c>
      <c r="C14" s="69" t="s">
        <v>126</v>
      </c>
      <c r="D14" s="70"/>
      <c r="E14" s="70"/>
      <c r="F14" s="70"/>
      <c r="G14" s="71"/>
    </row>
    <row r="15" spans="2:8" ht="60" x14ac:dyDescent="0.25">
      <c r="B15" s="29" t="s">
        <v>87</v>
      </c>
      <c r="C15" s="14">
        <v>0.1</v>
      </c>
      <c r="D15" s="11">
        <v>14000000</v>
      </c>
      <c r="E15" s="11">
        <v>15000000</v>
      </c>
      <c r="F15" s="11">
        <v>4967466</v>
      </c>
      <c r="G15" s="15">
        <v>0</v>
      </c>
      <c r="H15" s="23"/>
    </row>
    <row r="16" spans="2:8" ht="50.25" customHeight="1" x14ac:dyDescent="0.25">
      <c r="B16" s="6" t="s">
        <v>10</v>
      </c>
      <c r="C16" s="69" t="s">
        <v>115</v>
      </c>
      <c r="D16" s="70"/>
      <c r="E16" s="70"/>
      <c r="F16" s="70"/>
      <c r="G16" s="71"/>
      <c r="H16" s="23"/>
    </row>
    <row r="17" spans="2:8" ht="60" x14ac:dyDescent="0.25">
      <c r="B17" s="29" t="s">
        <v>88</v>
      </c>
      <c r="C17" s="14">
        <v>0.15</v>
      </c>
      <c r="D17" s="11">
        <v>74</v>
      </c>
      <c r="E17" s="11">
        <v>90</v>
      </c>
      <c r="F17" s="31">
        <v>69</v>
      </c>
      <c r="G17" s="15">
        <v>0</v>
      </c>
      <c r="H17" s="22"/>
    </row>
    <row r="18" spans="2:8" ht="40.5" customHeight="1" thickBot="1" x14ac:dyDescent="0.3">
      <c r="B18" s="9" t="s">
        <v>10</v>
      </c>
      <c r="C18" s="38" t="s">
        <v>114</v>
      </c>
      <c r="D18" s="39"/>
      <c r="E18" s="39"/>
      <c r="F18" s="39"/>
      <c r="G18" s="40"/>
      <c r="H18" s="21"/>
    </row>
  </sheetData>
  <mergeCells count="10">
    <mergeCell ref="C12:G12"/>
    <mergeCell ref="C14:G14"/>
    <mergeCell ref="C16:G16"/>
    <mergeCell ref="C18:G18"/>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J14"/>
  <sheetViews>
    <sheetView zoomScale="85" zoomScaleNormal="85" workbookViewId="0">
      <selection activeCell="F13" sqref="F13"/>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16</v>
      </c>
      <c r="C2" s="44" t="s">
        <v>15</v>
      </c>
      <c r="D2" s="44"/>
      <c r="E2" s="44"/>
      <c r="F2" s="44"/>
      <c r="G2" s="45"/>
    </row>
    <row r="3" spans="2:10" ht="43.5" customHeight="1" x14ac:dyDescent="0.25">
      <c r="B3" s="6" t="s">
        <v>25</v>
      </c>
      <c r="C3" s="46" t="s">
        <v>20</v>
      </c>
      <c r="D3" s="47"/>
      <c r="E3" s="47"/>
      <c r="F3" s="47"/>
      <c r="G3" s="48"/>
    </row>
    <row r="4" spans="2:10" ht="35.25" customHeight="1" x14ac:dyDescent="0.25">
      <c r="B4" s="6" t="s">
        <v>26</v>
      </c>
      <c r="C4" s="49">
        <f>(G7*C7)+(G9*C9)+(G11*C11)+(G13*C13)</f>
        <v>0.25</v>
      </c>
      <c r="D4" s="47"/>
      <c r="E4" s="47"/>
      <c r="F4" s="47"/>
      <c r="G4" s="48"/>
    </row>
    <row r="5" spans="2:10" ht="24" customHeight="1" x14ac:dyDescent="0.25">
      <c r="B5" s="6" t="s">
        <v>9</v>
      </c>
      <c r="C5" s="50" t="s">
        <v>19</v>
      </c>
      <c r="D5" s="47"/>
      <c r="E5" s="47"/>
      <c r="F5" s="47"/>
      <c r="G5" s="48"/>
      <c r="J5" s="3"/>
    </row>
    <row r="6" spans="2:10" ht="76.5" customHeight="1" x14ac:dyDescent="0.25">
      <c r="B6" s="7" t="s">
        <v>0</v>
      </c>
      <c r="C6" s="4" t="s">
        <v>1</v>
      </c>
      <c r="D6" s="1" t="s">
        <v>2</v>
      </c>
      <c r="E6" s="1" t="s">
        <v>3</v>
      </c>
      <c r="F6" s="1" t="s">
        <v>4</v>
      </c>
      <c r="G6" s="2" t="s">
        <v>5</v>
      </c>
    </row>
    <row r="7" spans="2:10" ht="45" x14ac:dyDescent="0.25">
      <c r="B7" s="29" t="s">
        <v>23</v>
      </c>
      <c r="C7" s="10">
        <v>0.25</v>
      </c>
      <c r="D7" s="11">
        <v>63</v>
      </c>
      <c r="E7" s="11">
        <v>90</v>
      </c>
      <c r="F7" s="31">
        <v>38</v>
      </c>
      <c r="G7" s="15">
        <v>0</v>
      </c>
    </row>
    <row r="8" spans="2:10" ht="37.5" customHeight="1" x14ac:dyDescent="0.25">
      <c r="B8" s="6" t="s">
        <v>10</v>
      </c>
      <c r="C8" s="51" t="s">
        <v>140</v>
      </c>
      <c r="D8" s="52"/>
      <c r="E8" s="52"/>
      <c r="F8" s="52"/>
      <c r="G8" s="53"/>
    </row>
    <row r="9" spans="2:10" ht="45" x14ac:dyDescent="0.25">
      <c r="B9" s="29" t="s">
        <v>24</v>
      </c>
      <c r="C9" s="10">
        <v>0.25</v>
      </c>
      <c r="D9" s="11">
        <v>4</v>
      </c>
      <c r="E9" s="11">
        <v>9</v>
      </c>
      <c r="F9" s="31">
        <v>14</v>
      </c>
      <c r="G9" s="15">
        <v>1</v>
      </c>
    </row>
    <row r="10" spans="2:10" ht="34.5" customHeight="1" x14ac:dyDescent="0.25">
      <c r="B10" s="6" t="s">
        <v>10</v>
      </c>
      <c r="C10" s="51" t="s">
        <v>141</v>
      </c>
      <c r="D10" s="52"/>
      <c r="E10" s="52"/>
      <c r="F10" s="52"/>
      <c r="G10" s="53"/>
    </row>
    <row r="11" spans="2:10" ht="30" x14ac:dyDescent="0.25">
      <c r="B11" s="29" t="s">
        <v>21</v>
      </c>
      <c r="C11" s="10">
        <v>0.25</v>
      </c>
      <c r="D11" s="11">
        <v>75</v>
      </c>
      <c r="E11" s="11">
        <v>90</v>
      </c>
      <c r="F11" s="11">
        <v>15</v>
      </c>
      <c r="G11" s="15">
        <v>0</v>
      </c>
      <c r="I11" s="13"/>
    </row>
    <row r="12" spans="2:10" ht="41.25" customHeight="1" x14ac:dyDescent="0.25">
      <c r="B12" s="6" t="s">
        <v>10</v>
      </c>
      <c r="C12" s="54" t="s">
        <v>144</v>
      </c>
      <c r="D12" s="55"/>
      <c r="E12" s="55"/>
      <c r="F12" s="55"/>
      <c r="G12" s="56"/>
    </row>
    <row r="13" spans="2:10" ht="30" x14ac:dyDescent="0.25">
      <c r="B13" s="29" t="s">
        <v>22</v>
      </c>
      <c r="C13" s="10">
        <v>0.25</v>
      </c>
      <c r="D13" s="11">
        <v>115</v>
      </c>
      <c r="E13" s="11">
        <v>138</v>
      </c>
      <c r="F13" s="17">
        <v>0</v>
      </c>
      <c r="G13" s="15">
        <v>0</v>
      </c>
    </row>
    <row r="14" spans="2:10" ht="57.75" customHeight="1" thickBot="1" x14ac:dyDescent="0.3">
      <c r="B14" s="30" t="s">
        <v>10</v>
      </c>
      <c r="C14" s="38" t="s">
        <v>143</v>
      </c>
      <c r="D14" s="39"/>
      <c r="E14" s="39"/>
      <c r="F14" s="39"/>
      <c r="G14" s="40"/>
    </row>
  </sheetData>
  <mergeCells count="8">
    <mergeCell ref="C2:G2"/>
    <mergeCell ref="C3:G3"/>
    <mergeCell ref="C4:G4"/>
    <mergeCell ref="C5:G5"/>
    <mergeCell ref="C14:G14"/>
    <mergeCell ref="C8:G8"/>
    <mergeCell ref="C10:G10"/>
    <mergeCell ref="C12:G12"/>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K18"/>
  <sheetViews>
    <sheetView zoomScale="70" zoomScaleNormal="70" workbookViewId="0">
      <selection activeCell="H17" sqref="H17"/>
    </sheetView>
  </sheetViews>
  <sheetFormatPr defaultRowHeight="15" x14ac:dyDescent="0.25"/>
  <cols>
    <col min="1" max="1" width="4.140625" customWidth="1"/>
    <col min="2" max="2" width="41.140625" customWidth="1"/>
    <col min="3" max="3" width="14.42578125" customWidth="1"/>
    <col min="4" max="4" width="15.85546875" customWidth="1"/>
    <col min="5" max="6" width="15.42578125" customWidth="1"/>
    <col min="7" max="7" width="20.140625" customWidth="1"/>
  </cols>
  <sheetData>
    <row r="1" spans="2:11" ht="15.75" thickBot="1" x14ac:dyDescent="0.3"/>
    <row r="2" spans="2:11" ht="48.75" customHeight="1" x14ac:dyDescent="0.25">
      <c r="B2" s="5" t="s">
        <v>11</v>
      </c>
      <c r="C2" s="44" t="s">
        <v>27</v>
      </c>
      <c r="D2" s="44"/>
      <c r="E2" s="44"/>
      <c r="F2" s="44"/>
      <c r="G2" s="45"/>
    </row>
    <row r="3" spans="2:11" ht="43.5" customHeight="1" x14ac:dyDescent="0.25">
      <c r="B3" s="6" t="s">
        <v>30</v>
      </c>
      <c r="C3" s="46" t="s">
        <v>28</v>
      </c>
      <c r="D3" s="47"/>
      <c r="E3" s="47"/>
      <c r="F3" s="47"/>
      <c r="G3" s="48"/>
    </row>
    <row r="4" spans="2:11" ht="35.25" customHeight="1" x14ac:dyDescent="0.25">
      <c r="B4" s="6" t="s">
        <v>31</v>
      </c>
      <c r="C4" s="49">
        <f>(G7*C7)+(G9*C9)+(G11*C11)+(G13*C13)+(G15*C15)+(G17*C17)</f>
        <v>0.25</v>
      </c>
      <c r="D4" s="47"/>
      <c r="E4" s="47"/>
      <c r="F4" s="47"/>
      <c r="G4" s="48"/>
    </row>
    <row r="5" spans="2:11" ht="24" customHeight="1" x14ac:dyDescent="0.25">
      <c r="B5" s="6" t="s">
        <v>9</v>
      </c>
      <c r="C5" s="50" t="s">
        <v>29</v>
      </c>
      <c r="D5" s="47"/>
      <c r="E5" s="47"/>
      <c r="F5" s="47"/>
      <c r="G5" s="48"/>
      <c r="J5" s="3"/>
    </row>
    <row r="6" spans="2:11" ht="76.5" customHeight="1" x14ac:dyDescent="0.25">
      <c r="B6" s="7" t="s">
        <v>0</v>
      </c>
      <c r="C6" s="4" t="s">
        <v>1</v>
      </c>
      <c r="D6" s="1" t="s">
        <v>2</v>
      </c>
      <c r="E6" s="1" t="s">
        <v>3</v>
      </c>
      <c r="F6" s="1" t="s">
        <v>4</v>
      </c>
      <c r="G6" s="2" t="s">
        <v>5</v>
      </c>
    </row>
    <row r="7" spans="2:11" ht="77.25" customHeight="1" x14ac:dyDescent="0.25">
      <c r="B7" s="29" t="s">
        <v>92</v>
      </c>
      <c r="C7" s="10">
        <v>0.25</v>
      </c>
      <c r="D7" s="11">
        <v>107</v>
      </c>
      <c r="E7" s="11">
        <v>184</v>
      </c>
      <c r="F7" s="11">
        <v>91</v>
      </c>
      <c r="G7" s="15">
        <v>0</v>
      </c>
    </row>
    <row r="8" spans="2:11" ht="32.25" customHeight="1" thickBot="1" x14ac:dyDescent="0.3">
      <c r="B8" s="6" t="s">
        <v>10</v>
      </c>
      <c r="C8" s="38" t="s">
        <v>128</v>
      </c>
      <c r="D8" s="39"/>
      <c r="E8" s="39"/>
      <c r="F8" s="39"/>
      <c r="G8" s="40"/>
    </row>
    <row r="9" spans="2:11" ht="45" x14ac:dyDescent="0.25">
      <c r="B9" s="29" t="s">
        <v>32</v>
      </c>
      <c r="C9" s="10">
        <v>0.15</v>
      </c>
      <c r="D9" s="11">
        <v>229</v>
      </c>
      <c r="E9" s="11">
        <v>310</v>
      </c>
      <c r="F9" s="11">
        <v>106</v>
      </c>
      <c r="G9" s="15">
        <v>0</v>
      </c>
    </row>
    <row r="10" spans="2:11" ht="45" customHeight="1" thickBot="1" x14ac:dyDescent="0.3">
      <c r="B10" s="6" t="s">
        <v>10</v>
      </c>
      <c r="C10" s="38" t="s">
        <v>101</v>
      </c>
      <c r="D10" s="39"/>
      <c r="E10" s="39"/>
      <c r="F10" s="39"/>
      <c r="G10" s="40"/>
    </row>
    <row r="11" spans="2:11" ht="46.5" customHeight="1" x14ac:dyDescent="0.25">
      <c r="B11" s="8" t="s">
        <v>102</v>
      </c>
      <c r="C11" s="10">
        <v>0.1</v>
      </c>
      <c r="D11" s="11">
        <v>302</v>
      </c>
      <c r="E11" s="11">
        <v>375</v>
      </c>
      <c r="F11" s="11">
        <v>131</v>
      </c>
      <c r="G11" s="15">
        <v>0</v>
      </c>
      <c r="H11" s="24"/>
      <c r="I11" s="27"/>
      <c r="J11" s="24"/>
      <c r="K11" s="24"/>
    </row>
    <row r="12" spans="2:11" ht="43.5" customHeight="1" thickBot="1" x14ac:dyDescent="0.3">
      <c r="B12" s="6" t="s">
        <v>10</v>
      </c>
      <c r="C12" s="38" t="s">
        <v>106</v>
      </c>
      <c r="D12" s="39"/>
      <c r="E12" s="39"/>
      <c r="F12" s="39"/>
      <c r="G12" s="40"/>
    </row>
    <row r="13" spans="2:11" ht="49.5" customHeight="1" x14ac:dyDescent="0.25">
      <c r="B13" s="29" t="s">
        <v>103</v>
      </c>
      <c r="C13" s="10">
        <v>0.15</v>
      </c>
      <c r="D13" s="11">
        <v>296</v>
      </c>
      <c r="E13" s="11">
        <v>320</v>
      </c>
      <c r="F13" s="11">
        <v>29</v>
      </c>
      <c r="G13" s="15">
        <v>0</v>
      </c>
    </row>
    <row r="14" spans="2:11" ht="51.75" customHeight="1" thickBot="1" x14ac:dyDescent="0.3">
      <c r="B14" s="9" t="s">
        <v>10</v>
      </c>
      <c r="C14" s="38" t="s">
        <v>98</v>
      </c>
      <c r="D14" s="39"/>
      <c r="E14" s="39"/>
      <c r="F14" s="39"/>
      <c r="G14" s="40"/>
    </row>
    <row r="15" spans="2:11" ht="64.5" customHeight="1" x14ac:dyDescent="0.25">
      <c r="B15" s="29" t="s">
        <v>104</v>
      </c>
      <c r="C15" s="10">
        <v>0.1</v>
      </c>
      <c r="D15" s="11">
        <v>537</v>
      </c>
      <c r="E15" s="11">
        <v>700</v>
      </c>
      <c r="F15" s="11">
        <v>273</v>
      </c>
      <c r="G15" s="15">
        <v>0</v>
      </c>
    </row>
    <row r="16" spans="2:11" ht="52.5" customHeight="1" thickBot="1" x14ac:dyDescent="0.3">
      <c r="B16" s="9" t="s">
        <v>10</v>
      </c>
      <c r="C16" s="38" t="s">
        <v>129</v>
      </c>
      <c r="D16" s="39"/>
      <c r="E16" s="39"/>
      <c r="F16" s="39"/>
      <c r="G16" s="40"/>
    </row>
    <row r="17" spans="2:7" ht="45" x14ac:dyDescent="0.25">
      <c r="B17" s="29" t="s">
        <v>105</v>
      </c>
      <c r="C17" s="10">
        <v>0.25</v>
      </c>
      <c r="D17" s="11">
        <v>1118</v>
      </c>
      <c r="E17" s="11">
        <v>1450</v>
      </c>
      <c r="F17" s="11">
        <v>2393</v>
      </c>
      <c r="G17" s="15">
        <v>1</v>
      </c>
    </row>
    <row r="18" spans="2:7" ht="44.25" customHeight="1" thickBot="1" x14ac:dyDescent="0.3">
      <c r="B18" s="9" t="s">
        <v>10</v>
      </c>
      <c r="C18" s="41" t="s">
        <v>107</v>
      </c>
      <c r="D18" s="42"/>
      <c r="E18" s="42"/>
      <c r="F18" s="42"/>
      <c r="G18" s="43"/>
    </row>
  </sheetData>
  <mergeCells count="10">
    <mergeCell ref="C18:G18"/>
    <mergeCell ref="C8:G8"/>
    <mergeCell ref="C10:G10"/>
    <mergeCell ref="C12:G12"/>
    <mergeCell ref="C2:G2"/>
    <mergeCell ref="C3:G3"/>
    <mergeCell ref="C4:G4"/>
    <mergeCell ref="C5:G5"/>
    <mergeCell ref="C14:G14"/>
    <mergeCell ref="C16:G16"/>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B1:H12"/>
  <sheetViews>
    <sheetView zoomScale="85" zoomScaleNormal="85" workbookViewId="0">
      <selection activeCell="I1" sqref="I1:I1048576"/>
    </sheetView>
  </sheetViews>
  <sheetFormatPr defaultRowHeight="15" x14ac:dyDescent="0.25"/>
  <cols>
    <col min="2" max="2" width="34.140625" customWidth="1"/>
    <col min="3" max="3" width="14.42578125" customWidth="1"/>
    <col min="4" max="4" width="15.85546875" customWidth="1"/>
    <col min="5" max="6" width="15.42578125" customWidth="1"/>
    <col min="7" max="7" width="14.42578125" customWidth="1"/>
  </cols>
  <sheetData>
    <row r="1" spans="2:8" ht="15.75" thickBot="1" x14ac:dyDescent="0.3"/>
    <row r="2" spans="2:8" ht="48.75" customHeight="1" x14ac:dyDescent="0.25">
      <c r="B2" s="5" t="s">
        <v>11</v>
      </c>
      <c r="C2" s="44" t="s">
        <v>27</v>
      </c>
      <c r="D2" s="44"/>
      <c r="E2" s="44"/>
      <c r="F2" s="44"/>
      <c r="G2" s="45"/>
    </row>
    <row r="3" spans="2:8" ht="43.5" customHeight="1" x14ac:dyDescent="0.25">
      <c r="B3" s="6" t="s">
        <v>35</v>
      </c>
      <c r="C3" s="46" t="s">
        <v>33</v>
      </c>
      <c r="D3" s="47"/>
      <c r="E3" s="47"/>
      <c r="F3" s="47"/>
      <c r="G3" s="48"/>
    </row>
    <row r="4" spans="2:8" ht="35.25" customHeight="1" x14ac:dyDescent="0.25">
      <c r="B4" s="6" t="s">
        <v>36</v>
      </c>
      <c r="C4" s="49">
        <f>(G7*C7)+(G9*C9)+(G11*C11)</f>
        <v>0.38982666172361724</v>
      </c>
      <c r="D4" s="47"/>
      <c r="E4" s="47"/>
      <c r="F4" s="47"/>
      <c r="G4" s="48"/>
    </row>
    <row r="5" spans="2:8" ht="24" customHeight="1" x14ac:dyDescent="0.25">
      <c r="B5" s="6" t="s">
        <v>9</v>
      </c>
      <c r="C5" s="50" t="s">
        <v>34</v>
      </c>
      <c r="D5" s="47"/>
      <c r="E5" s="47"/>
      <c r="F5" s="47"/>
      <c r="G5" s="48"/>
      <c r="H5" s="3"/>
    </row>
    <row r="6" spans="2:8" ht="76.5" customHeight="1" x14ac:dyDescent="0.25">
      <c r="B6" s="7" t="s">
        <v>0</v>
      </c>
      <c r="C6" s="4" t="s">
        <v>1</v>
      </c>
      <c r="D6" s="1" t="s">
        <v>2</v>
      </c>
      <c r="E6" s="1" t="s">
        <v>3</v>
      </c>
      <c r="F6" s="1" t="s">
        <v>4</v>
      </c>
      <c r="G6" s="2" t="s">
        <v>5</v>
      </c>
    </row>
    <row r="7" spans="2:8" ht="45" x14ac:dyDescent="0.25">
      <c r="B7" s="29" t="s">
        <v>37</v>
      </c>
      <c r="C7" s="10">
        <v>0.5</v>
      </c>
      <c r="D7" s="11">
        <v>450000</v>
      </c>
      <c r="E7" s="11">
        <v>600000</v>
      </c>
      <c r="F7" s="32">
        <v>426475.52000000002</v>
      </c>
      <c r="G7" s="15">
        <v>0</v>
      </c>
    </row>
    <row r="8" spans="2:8" ht="89.25" customHeight="1" thickBot="1" x14ac:dyDescent="0.3">
      <c r="B8" s="6" t="s">
        <v>10</v>
      </c>
      <c r="C8" s="38" t="s">
        <v>139</v>
      </c>
      <c r="D8" s="39"/>
      <c r="E8" s="39"/>
      <c r="F8" s="39"/>
      <c r="G8" s="40"/>
    </row>
    <row r="9" spans="2:8" ht="85.5" customHeight="1" x14ac:dyDescent="0.25">
      <c r="B9" s="29" t="s">
        <v>38</v>
      </c>
      <c r="C9" s="10">
        <v>0.4</v>
      </c>
      <c r="D9" s="11">
        <v>428814</v>
      </c>
      <c r="E9" s="11">
        <v>650000</v>
      </c>
      <c r="F9" s="28">
        <v>589078</v>
      </c>
      <c r="G9" s="15">
        <f>(F9-D9)/(E9-D9)</f>
        <v>0.7245666543090431</v>
      </c>
    </row>
    <row r="10" spans="2:8" ht="69.75" customHeight="1" thickBot="1" x14ac:dyDescent="0.3">
      <c r="B10" s="6" t="s">
        <v>10</v>
      </c>
      <c r="C10" s="41" t="s">
        <v>91</v>
      </c>
      <c r="D10" s="42"/>
      <c r="E10" s="42"/>
      <c r="F10" s="42"/>
      <c r="G10" s="43"/>
    </row>
    <row r="11" spans="2:8" ht="60" x14ac:dyDescent="0.25">
      <c r="B11" s="29" t="s">
        <v>39</v>
      </c>
      <c r="C11" s="10">
        <v>0.1</v>
      </c>
      <c r="D11" s="11">
        <v>0</v>
      </c>
      <c r="E11" s="11">
        <v>5</v>
      </c>
      <c r="F11" s="11">
        <v>5</v>
      </c>
      <c r="G11" s="15">
        <f t="shared" ref="G11" si="0">(F11-D11)/(E11-D11)</f>
        <v>1</v>
      </c>
    </row>
    <row r="12" spans="2:8" ht="42" customHeight="1" thickBot="1" x14ac:dyDescent="0.3">
      <c r="B12" s="6" t="s">
        <v>146</v>
      </c>
      <c r="C12" s="38" t="s">
        <v>145</v>
      </c>
      <c r="D12" s="39"/>
      <c r="E12" s="39"/>
      <c r="F12" s="39"/>
      <c r="G12" s="40"/>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J16"/>
  <sheetViews>
    <sheetView zoomScale="70" zoomScaleNormal="70" workbookViewId="0">
      <selection activeCell="F25" sqref="F25"/>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11</v>
      </c>
      <c r="C2" s="44" t="s">
        <v>27</v>
      </c>
      <c r="D2" s="44"/>
      <c r="E2" s="44"/>
      <c r="F2" s="44"/>
      <c r="G2" s="45"/>
    </row>
    <row r="3" spans="2:10" ht="43.5" customHeight="1" x14ac:dyDescent="0.25">
      <c r="B3" s="6" t="s">
        <v>45</v>
      </c>
      <c r="C3" s="46" t="s">
        <v>40</v>
      </c>
      <c r="D3" s="47"/>
      <c r="E3" s="47"/>
      <c r="F3" s="47"/>
      <c r="G3" s="48"/>
    </row>
    <row r="4" spans="2:10" ht="35.25" customHeight="1" x14ac:dyDescent="0.25">
      <c r="B4" s="6" t="s">
        <v>46</v>
      </c>
      <c r="C4" s="49">
        <f>(G7*C7)+(G9*C9)+(G11*C11)+(G13*C13)+(G15*C15)</f>
        <v>0.8</v>
      </c>
      <c r="D4" s="47"/>
      <c r="E4" s="47"/>
      <c r="F4" s="47"/>
      <c r="G4" s="48"/>
    </row>
    <row r="5" spans="2:10" ht="24" customHeight="1" x14ac:dyDescent="0.25">
      <c r="B5" s="6" t="s">
        <v>9</v>
      </c>
      <c r="C5" s="46" t="s">
        <v>19</v>
      </c>
      <c r="D5" s="47"/>
      <c r="E5" s="47"/>
      <c r="F5" s="47"/>
      <c r="G5" s="48"/>
      <c r="J5" s="3"/>
    </row>
    <row r="6" spans="2:10" ht="76.5" customHeight="1" x14ac:dyDescent="0.25">
      <c r="B6" s="7" t="s">
        <v>0</v>
      </c>
      <c r="C6" s="4" t="s">
        <v>1</v>
      </c>
      <c r="D6" s="1" t="s">
        <v>2</v>
      </c>
      <c r="E6" s="1" t="s">
        <v>3</v>
      </c>
      <c r="F6" s="1" t="s">
        <v>4</v>
      </c>
      <c r="G6" s="2" t="s">
        <v>5</v>
      </c>
    </row>
    <row r="7" spans="2:10" ht="30" x14ac:dyDescent="0.25">
      <c r="B7" s="29" t="s">
        <v>41</v>
      </c>
      <c r="C7" s="33">
        <v>0.2</v>
      </c>
      <c r="D7" s="31">
        <v>15</v>
      </c>
      <c r="E7" s="31">
        <v>25</v>
      </c>
      <c r="F7" s="31">
        <v>35</v>
      </c>
      <c r="G7" s="34">
        <v>1</v>
      </c>
    </row>
    <row r="8" spans="2:10" ht="71.25" customHeight="1" thickBot="1" x14ac:dyDescent="0.3">
      <c r="B8" s="6" t="s">
        <v>10</v>
      </c>
      <c r="C8" s="57" t="s">
        <v>109</v>
      </c>
      <c r="D8" s="57"/>
      <c r="E8" s="57"/>
      <c r="F8" s="57"/>
      <c r="G8" s="58"/>
    </row>
    <row r="9" spans="2:10" ht="30" x14ac:dyDescent="0.25">
      <c r="B9" s="29" t="s">
        <v>42</v>
      </c>
      <c r="C9" s="33">
        <v>0.2</v>
      </c>
      <c r="D9" s="31">
        <v>725</v>
      </c>
      <c r="E9" s="31">
        <v>950</v>
      </c>
      <c r="F9" s="31">
        <v>1484</v>
      </c>
      <c r="G9" s="34">
        <v>1</v>
      </c>
      <c r="I9" s="26"/>
    </row>
    <row r="10" spans="2:10" ht="105.75" customHeight="1" thickBot="1" x14ac:dyDescent="0.3">
      <c r="B10" s="6" t="s">
        <v>10</v>
      </c>
      <c r="C10" s="57" t="s">
        <v>110</v>
      </c>
      <c r="D10" s="57"/>
      <c r="E10" s="57"/>
      <c r="F10" s="57"/>
      <c r="G10" s="58"/>
    </row>
    <row r="11" spans="2:10" ht="30" x14ac:dyDescent="0.25">
      <c r="B11" s="29" t="s">
        <v>43</v>
      </c>
      <c r="C11" s="35">
        <v>0.2</v>
      </c>
      <c r="D11" s="31">
        <v>4</v>
      </c>
      <c r="E11" s="31">
        <v>9</v>
      </c>
      <c r="F11" s="31">
        <v>13</v>
      </c>
      <c r="G11" s="34">
        <v>1</v>
      </c>
      <c r="H11" s="20"/>
      <c r="I11" s="13"/>
    </row>
    <row r="12" spans="2:10" ht="69.75" customHeight="1" thickBot="1" x14ac:dyDescent="0.3">
      <c r="B12" s="6" t="s">
        <v>10</v>
      </c>
      <c r="C12" s="57" t="s">
        <v>109</v>
      </c>
      <c r="D12" s="57"/>
      <c r="E12" s="57"/>
      <c r="F12" s="57"/>
      <c r="G12" s="58"/>
    </row>
    <row r="13" spans="2:10" ht="30" x14ac:dyDescent="0.25">
      <c r="B13" s="29" t="s">
        <v>44</v>
      </c>
      <c r="C13" s="35">
        <v>0.2</v>
      </c>
      <c r="D13" s="31">
        <v>31</v>
      </c>
      <c r="E13" s="31">
        <v>75</v>
      </c>
      <c r="F13" s="31">
        <v>129</v>
      </c>
      <c r="G13" s="34">
        <v>1</v>
      </c>
    </row>
    <row r="14" spans="2:10" ht="105" customHeight="1" thickBot="1" x14ac:dyDescent="0.3">
      <c r="B14" s="6" t="s">
        <v>10</v>
      </c>
      <c r="C14" s="57" t="s">
        <v>111</v>
      </c>
      <c r="D14" s="57"/>
      <c r="E14" s="57"/>
      <c r="F14" s="57"/>
      <c r="G14" s="58"/>
    </row>
    <row r="15" spans="2:10" ht="53.25" customHeight="1" x14ac:dyDescent="0.25">
      <c r="B15" s="29" t="s">
        <v>93</v>
      </c>
      <c r="C15" s="35">
        <v>0.2</v>
      </c>
      <c r="D15" s="31">
        <v>0</v>
      </c>
      <c r="E15" s="31">
        <v>5</v>
      </c>
      <c r="F15" s="31">
        <v>0</v>
      </c>
      <c r="G15" s="34">
        <f t="shared" ref="G15" si="0">(F15-D15)/(E15-D15)</f>
        <v>0</v>
      </c>
    </row>
    <row r="16" spans="2:10" ht="54.75" customHeight="1" thickBot="1" x14ac:dyDescent="0.3">
      <c r="B16" s="9" t="s">
        <v>10</v>
      </c>
      <c r="C16" s="39" t="s">
        <v>130</v>
      </c>
      <c r="D16" s="39"/>
      <c r="E16" s="39"/>
      <c r="F16" s="39"/>
      <c r="G16" s="40"/>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1:I14"/>
  <sheetViews>
    <sheetView zoomScale="85" zoomScaleNormal="85" workbookViewId="0">
      <selection activeCell="C12" sqref="C12:G12"/>
    </sheetView>
  </sheetViews>
  <sheetFormatPr defaultRowHeight="15" x14ac:dyDescent="0.25"/>
  <cols>
    <col min="2" max="2" width="37" bestFit="1"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11</v>
      </c>
      <c r="C2" s="44" t="s">
        <v>6</v>
      </c>
      <c r="D2" s="44"/>
      <c r="E2" s="44"/>
      <c r="F2" s="44"/>
      <c r="G2" s="45"/>
    </row>
    <row r="3" spans="2:9" ht="36.75" customHeight="1" x14ac:dyDescent="0.25">
      <c r="B3" s="6" t="s">
        <v>12</v>
      </c>
      <c r="C3" s="46" t="s">
        <v>7</v>
      </c>
      <c r="D3" s="47"/>
      <c r="E3" s="47"/>
      <c r="F3" s="47"/>
      <c r="G3" s="48"/>
    </row>
    <row r="4" spans="2:9" ht="35.25" customHeight="1" x14ac:dyDescent="0.25">
      <c r="B4" s="6" t="s">
        <v>13</v>
      </c>
      <c r="C4" s="49">
        <f>(G7*C7)+(G9*C9)+(G11*C11)+(G13*C13)</f>
        <v>0.99999999999999989</v>
      </c>
      <c r="D4" s="47"/>
      <c r="E4" s="47"/>
      <c r="F4" s="47"/>
      <c r="G4" s="48"/>
    </row>
    <row r="5" spans="2:9" ht="24" customHeight="1" x14ac:dyDescent="0.25">
      <c r="B5" s="6" t="s">
        <v>9</v>
      </c>
      <c r="C5" s="59" t="s">
        <v>8</v>
      </c>
      <c r="D5" s="47"/>
      <c r="E5" s="47"/>
      <c r="F5" s="47"/>
      <c r="G5" s="48"/>
      <c r="I5" s="3"/>
    </row>
    <row r="6" spans="2:9" ht="76.5" customHeight="1" x14ac:dyDescent="0.25">
      <c r="B6" s="7" t="s">
        <v>0</v>
      </c>
      <c r="C6" s="4" t="s">
        <v>1</v>
      </c>
      <c r="D6" s="1" t="s">
        <v>2</v>
      </c>
      <c r="E6" s="1" t="s">
        <v>3</v>
      </c>
      <c r="F6" s="1" t="s">
        <v>4</v>
      </c>
      <c r="G6" s="2" t="s">
        <v>5</v>
      </c>
    </row>
    <row r="7" spans="2:9" ht="30" x14ac:dyDescent="0.25">
      <c r="B7" s="29" t="s">
        <v>14</v>
      </c>
      <c r="C7" s="10">
        <v>0.35</v>
      </c>
      <c r="D7" s="11">
        <v>41688</v>
      </c>
      <c r="E7" s="11">
        <v>75000</v>
      </c>
      <c r="F7" s="31">
        <v>114662</v>
      </c>
      <c r="G7" s="15">
        <v>1</v>
      </c>
    </row>
    <row r="8" spans="2:9" ht="45.75" customHeight="1" thickBot="1" x14ac:dyDescent="0.3">
      <c r="B8" s="6" t="s">
        <v>10</v>
      </c>
      <c r="C8" s="60" t="s">
        <v>116</v>
      </c>
      <c r="D8" s="57"/>
      <c r="E8" s="57"/>
      <c r="F8" s="57"/>
      <c r="G8" s="58"/>
    </row>
    <row r="9" spans="2:9" ht="45" x14ac:dyDescent="0.25">
      <c r="B9" s="29" t="s">
        <v>47</v>
      </c>
      <c r="C9" s="10">
        <v>0.3</v>
      </c>
      <c r="D9" s="11">
        <v>141335</v>
      </c>
      <c r="E9" s="11">
        <v>150000</v>
      </c>
      <c r="F9" s="31">
        <v>273248</v>
      </c>
      <c r="G9" s="15">
        <v>1</v>
      </c>
    </row>
    <row r="10" spans="2:9" ht="48.75" customHeight="1" thickBot="1" x14ac:dyDescent="0.3">
      <c r="B10" s="6" t="s">
        <v>10</v>
      </c>
      <c r="C10" s="38" t="s">
        <v>131</v>
      </c>
      <c r="D10" s="39"/>
      <c r="E10" s="39"/>
      <c r="F10" s="39"/>
      <c r="G10" s="40"/>
    </row>
    <row r="11" spans="2:9" ht="30" x14ac:dyDescent="0.25">
      <c r="B11" s="29" t="s">
        <v>48</v>
      </c>
      <c r="C11" s="10">
        <v>0.2</v>
      </c>
      <c r="D11" s="11">
        <v>18388</v>
      </c>
      <c r="E11" s="11">
        <v>22000</v>
      </c>
      <c r="F11" s="17">
        <v>6488</v>
      </c>
      <c r="G11" s="15">
        <v>1</v>
      </c>
    </row>
    <row r="12" spans="2:9" ht="49.5" customHeight="1" thickBot="1" x14ac:dyDescent="0.3">
      <c r="B12" s="6" t="s">
        <v>10</v>
      </c>
      <c r="C12" s="38" t="s">
        <v>118</v>
      </c>
      <c r="D12" s="39"/>
      <c r="E12" s="39"/>
      <c r="F12" s="39"/>
      <c r="G12" s="40"/>
    </row>
    <row r="13" spans="2:9" ht="45" x14ac:dyDescent="0.25">
      <c r="B13" s="29" t="s">
        <v>49</v>
      </c>
      <c r="C13" s="10">
        <v>0.15</v>
      </c>
      <c r="D13" s="11">
        <v>35462</v>
      </c>
      <c r="E13" s="11">
        <v>43000</v>
      </c>
      <c r="F13" s="31">
        <v>65350</v>
      </c>
      <c r="G13" s="15">
        <v>1</v>
      </c>
    </row>
    <row r="14" spans="2:9" ht="48" customHeight="1" thickBot="1" x14ac:dyDescent="0.3">
      <c r="B14" s="9" t="s">
        <v>10</v>
      </c>
      <c r="C14" s="38" t="s">
        <v>117</v>
      </c>
      <c r="D14" s="39"/>
      <c r="E14" s="39"/>
      <c r="F14" s="39"/>
      <c r="G14" s="40"/>
    </row>
  </sheetData>
  <mergeCells count="8">
    <mergeCell ref="C3:G3"/>
    <mergeCell ref="C2:G2"/>
    <mergeCell ref="C5:G5"/>
    <mergeCell ref="C4:G4"/>
    <mergeCell ref="C14:G14"/>
    <mergeCell ref="C8:G8"/>
    <mergeCell ref="C10:G10"/>
    <mergeCell ref="C12:G12"/>
  </mergeCell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B1:J14"/>
  <sheetViews>
    <sheetView zoomScale="70" zoomScaleNormal="70" workbookViewId="0">
      <selection activeCell="F13" sqref="F13"/>
    </sheetView>
  </sheetViews>
  <sheetFormatPr defaultRowHeight="15" x14ac:dyDescent="0.25"/>
  <cols>
    <col min="1" max="1" width="4.28515625" customWidth="1"/>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4" t="s">
        <v>50</v>
      </c>
      <c r="D2" s="44"/>
      <c r="E2" s="44"/>
      <c r="F2" s="44"/>
      <c r="G2" s="45"/>
    </row>
    <row r="3" spans="2:10" ht="43.5" customHeight="1" x14ac:dyDescent="0.25">
      <c r="B3" s="6" t="s">
        <v>53</v>
      </c>
      <c r="C3" s="46" t="s">
        <v>51</v>
      </c>
      <c r="D3" s="47"/>
      <c r="E3" s="47"/>
      <c r="F3" s="47"/>
      <c r="G3" s="48"/>
    </row>
    <row r="4" spans="2:10" ht="35.25" customHeight="1" x14ac:dyDescent="0.25">
      <c r="B4" s="6" t="s">
        <v>54</v>
      </c>
      <c r="C4" s="49">
        <f>(G7*C7)+(G9*C9)+(G11*C11)+(G13*C13)</f>
        <v>0</v>
      </c>
      <c r="D4" s="47"/>
      <c r="E4" s="47"/>
      <c r="F4" s="47"/>
      <c r="G4" s="48"/>
    </row>
    <row r="5" spans="2:10" ht="24" customHeight="1" x14ac:dyDescent="0.25">
      <c r="B5" s="6" t="s">
        <v>9</v>
      </c>
      <c r="C5" s="46" t="s">
        <v>29</v>
      </c>
      <c r="D5" s="47"/>
      <c r="E5" s="47"/>
      <c r="F5" s="47"/>
      <c r="G5" s="48"/>
      <c r="J5" s="3"/>
    </row>
    <row r="6" spans="2:10" ht="76.5" customHeight="1" x14ac:dyDescent="0.25">
      <c r="B6" s="7" t="s">
        <v>0</v>
      </c>
      <c r="C6" s="4" t="s">
        <v>1</v>
      </c>
      <c r="D6" s="1" t="s">
        <v>2</v>
      </c>
      <c r="E6" s="1" t="s">
        <v>3</v>
      </c>
      <c r="F6" s="1" t="s">
        <v>4</v>
      </c>
      <c r="G6" s="2" t="s">
        <v>5</v>
      </c>
    </row>
    <row r="7" spans="2:10" ht="60" x14ac:dyDescent="0.25">
      <c r="B7" s="29" t="s">
        <v>56</v>
      </c>
      <c r="C7" s="16">
        <v>0.25</v>
      </c>
      <c r="D7" s="17">
        <v>55</v>
      </c>
      <c r="E7" s="17">
        <v>75</v>
      </c>
      <c r="F7" s="11">
        <v>3</v>
      </c>
      <c r="G7" s="15">
        <v>0</v>
      </c>
    </row>
    <row r="8" spans="2:10" ht="48.75" customHeight="1" x14ac:dyDescent="0.25">
      <c r="B8" s="6" t="s">
        <v>10</v>
      </c>
      <c r="C8" s="54" t="s">
        <v>132</v>
      </c>
      <c r="D8" s="55"/>
      <c r="E8" s="55"/>
      <c r="F8" s="55"/>
      <c r="G8" s="56"/>
    </row>
    <row r="9" spans="2:10" ht="60" x14ac:dyDescent="0.25">
      <c r="B9" s="29" t="s">
        <v>55</v>
      </c>
      <c r="C9" s="10">
        <v>0.25</v>
      </c>
      <c r="D9" s="11">
        <v>78</v>
      </c>
      <c r="E9" s="11">
        <v>95</v>
      </c>
      <c r="F9" s="11">
        <v>44</v>
      </c>
      <c r="G9" s="15">
        <v>0</v>
      </c>
    </row>
    <row r="10" spans="2:10" ht="44.25" customHeight="1" x14ac:dyDescent="0.25">
      <c r="B10" s="6" t="s">
        <v>10</v>
      </c>
      <c r="C10" s="54" t="s">
        <v>133</v>
      </c>
      <c r="D10" s="64"/>
      <c r="E10" s="64"/>
      <c r="F10" s="64"/>
      <c r="G10" s="65"/>
    </row>
    <row r="11" spans="2:10" ht="75" x14ac:dyDescent="0.25">
      <c r="B11" s="29" t="s">
        <v>57</v>
      </c>
      <c r="C11" s="16">
        <v>0.25</v>
      </c>
      <c r="D11" s="17">
        <v>18</v>
      </c>
      <c r="E11" s="17">
        <v>32</v>
      </c>
      <c r="F11" s="36">
        <v>5</v>
      </c>
      <c r="G11" s="18">
        <v>0</v>
      </c>
      <c r="I11" s="13"/>
    </row>
    <row r="12" spans="2:10" ht="53.25" customHeight="1" x14ac:dyDescent="0.25">
      <c r="B12" s="6" t="s">
        <v>10</v>
      </c>
      <c r="C12" s="61" t="s">
        <v>142</v>
      </c>
      <c r="D12" s="62"/>
      <c r="E12" s="62"/>
      <c r="F12" s="62"/>
      <c r="G12" s="63"/>
    </row>
    <row r="13" spans="2:10" ht="94.5" customHeight="1" x14ac:dyDescent="0.25">
      <c r="B13" s="29" t="s">
        <v>108</v>
      </c>
      <c r="C13" s="10">
        <v>0.25</v>
      </c>
      <c r="D13" s="11">
        <v>110</v>
      </c>
      <c r="E13" s="11">
        <v>135</v>
      </c>
      <c r="F13" s="17">
        <v>40</v>
      </c>
      <c r="G13" s="15">
        <v>0</v>
      </c>
    </row>
    <row r="14" spans="2:10" ht="72" customHeight="1" x14ac:dyDescent="0.25">
      <c r="B14" s="6" t="s">
        <v>10</v>
      </c>
      <c r="C14" s="54" t="s">
        <v>120</v>
      </c>
      <c r="D14" s="55"/>
      <c r="E14" s="55"/>
      <c r="F14" s="55"/>
      <c r="G14" s="56"/>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B1:J14"/>
  <sheetViews>
    <sheetView zoomScale="70" zoomScaleNormal="70" zoomScaleSheetLayoutView="100" workbookViewId="0">
      <selection activeCell="C8" sqref="C8:G8"/>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52</v>
      </c>
      <c r="C2" s="44" t="s">
        <v>50</v>
      </c>
      <c r="D2" s="44"/>
      <c r="E2" s="44"/>
      <c r="F2" s="44"/>
      <c r="G2" s="45"/>
    </row>
    <row r="3" spans="2:10" ht="43.5" customHeight="1" x14ac:dyDescent="0.25">
      <c r="B3" s="6" t="s">
        <v>59</v>
      </c>
      <c r="C3" s="46" t="s">
        <v>58</v>
      </c>
      <c r="D3" s="47"/>
      <c r="E3" s="47"/>
      <c r="F3" s="47"/>
      <c r="G3" s="48"/>
    </row>
    <row r="4" spans="2:10" ht="35.25" customHeight="1" x14ac:dyDescent="0.25">
      <c r="B4" s="6" t="s">
        <v>60</v>
      </c>
      <c r="C4" s="49">
        <f>(G7*C7)+(G9*C9)+(G11*C11)+(G13*C13)</f>
        <v>0</v>
      </c>
      <c r="D4" s="47"/>
      <c r="E4" s="47"/>
      <c r="F4" s="47"/>
      <c r="G4" s="48"/>
    </row>
    <row r="5" spans="2:10" ht="24" customHeight="1" x14ac:dyDescent="0.25">
      <c r="B5" s="6" t="s">
        <v>9</v>
      </c>
      <c r="C5" s="46" t="s">
        <v>34</v>
      </c>
      <c r="D5" s="47"/>
      <c r="E5" s="47"/>
      <c r="F5" s="47"/>
      <c r="G5" s="48"/>
      <c r="J5" s="3"/>
    </row>
    <row r="6" spans="2:10" ht="76.5" customHeight="1" x14ac:dyDescent="0.25">
      <c r="B6" s="7" t="s">
        <v>0</v>
      </c>
      <c r="C6" s="4" t="s">
        <v>1</v>
      </c>
      <c r="D6" s="1" t="s">
        <v>2</v>
      </c>
      <c r="E6" s="1" t="s">
        <v>3</v>
      </c>
      <c r="F6" s="1" t="s">
        <v>4</v>
      </c>
      <c r="G6" s="2" t="s">
        <v>5</v>
      </c>
    </row>
    <row r="7" spans="2:10" ht="45" x14ac:dyDescent="0.25">
      <c r="B7" s="29" t="s">
        <v>61</v>
      </c>
      <c r="C7" s="10">
        <v>0.25</v>
      </c>
      <c r="D7" s="11">
        <v>26</v>
      </c>
      <c r="E7" s="11">
        <v>35</v>
      </c>
      <c r="F7" s="11">
        <v>5</v>
      </c>
      <c r="G7" s="15">
        <v>0</v>
      </c>
    </row>
    <row r="8" spans="2:10" ht="76.5" customHeight="1" thickBot="1" x14ac:dyDescent="0.3">
      <c r="B8" s="6" t="s">
        <v>10</v>
      </c>
      <c r="C8" s="38" t="s">
        <v>138</v>
      </c>
      <c r="D8" s="39"/>
      <c r="E8" s="39"/>
      <c r="F8" s="39"/>
      <c r="G8" s="40"/>
    </row>
    <row r="9" spans="2:10" ht="45" x14ac:dyDescent="0.25">
      <c r="B9" s="29" t="s">
        <v>62</v>
      </c>
      <c r="C9" s="10">
        <v>0.25</v>
      </c>
      <c r="D9" s="11">
        <v>14</v>
      </c>
      <c r="E9" s="11">
        <v>20</v>
      </c>
      <c r="F9" s="11">
        <v>5</v>
      </c>
      <c r="G9" s="15">
        <v>0</v>
      </c>
    </row>
    <row r="10" spans="2:10" ht="77.25" customHeight="1" thickBot="1" x14ac:dyDescent="0.3">
      <c r="B10" s="6" t="s">
        <v>10</v>
      </c>
      <c r="C10" s="38" t="s">
        <v>138</v>
      </c>
      <c r="D10" s="39"/>
      <c r="E10" s="39"/>
      <c r="F10" s="39"/>
      <c r="G10" s="40"/>
    </row>
    <row r="11" spans="2:10" ht="45" x14ac:dyDescent="0.25">
      <c r="B11" s="29" t="s">
        <v>63</v>
      </c>
      <c r="C11" s="10">
        <v>0.25</v>
      </c>
      <c r="D11" s="11">
        <v>18</v>
      </c>
      <c r="E11" s="11">
        <v>22</v>
      </c>
      <c r="F11" s="31">
        <v>5</v>
      </c>
      <c r="G11" s="34">
        <v>0</v>
      </c>
      <c r="I11" s="13"/>
    </row>
    <row r="12" spans="2:10" ht="74.25" customHeight="1" thickBot="1" x14ac:dyDescent="0.3">
      <c r="B12" s="6" t="s">
        <v>10</v>
      </c>
      <c r="C12" s="38" t="s">
        <v>138</v>
      </c>
      <c r="D12" s="39"/>
      <c r="E12" s="39"/>
      <c r="F12" s="39"/>
      <c r="G12" s="40"/>
    </row>
    <row r="13" spans="2:10" ht="53.25" customHeight="1" x14ac:dyDescent="0.25">
      <c r="B13" s="29" t="s">
        <v>64</v>
      </c>
      <c r="C13" s="10">
        <v>0.25</v>
      </c>
      <c r="D13" s="11">
        <v>1</v>
      </c>
      <c r="E13" s="11">
        <v>3</v>
      </c>
      <c r="F13" s="11">
        <v>0</v>
      </c>
      <c r="G13" s="34">
        <v>0</v>
      </c>
    </row>
    <row r="14" spans="2:10" ht="70.5" customHeight="1" thickBot="1" x14ac:dyDescent="0.3">
      <c r="B14" s="9" t="s">
        <v>10</v>
      </c>
      <c r="C14" s="38" t="s">
        <v>138</v>
      </c>
      <c r="D14" s="39"/>
      <c r="E14" s="39"/>
      <c r="F14" s="39"/>
      <c r="G14" s="40"/>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249977111117893"/>
  </sheetPr>
  <dimension ref="B1:G16"/>
  <sheetViews>
    <sheetView zoomScale="70" zoomScaleNormal="70" zoomScaleSheetLayoutView="90" workbookViewId="0">
      <selection activeCell="F15" sqref="F15"/>
    </sheetView>
  </sheetViews>
  <sheetFormatPr defaultRowHeight="15" x14ac:dyDescent="0.25"/>
  <cols>
    <col min="2" max="2" width="32.85546875" customWidth="1"/>
    <col min="3" max="7" width="18.42578125" customWidth="1"/>
  </cols>
  <sheetData>
    <row r="1" spans="2:7" ht="15.75" thickBot="1" x14ac:dyDescent="0.3"/>
    <row r="2" spans="2:7" ht="48.75" customHeight="1" x14ac:dyDescent="0.25">
      <c r="B2" s="5" t="s">
        <v>66</v>
      </c>
      <c r="C2" s="44" t="s">
        <v>15</v>
      </c>
      <c r="D2" s="44"/>
      <c r="E2" s="44"/>
      <c r="F2" s="44"/>
      <c r="G2" s="45"/>
    </row>
    <row r="3" spans="2:7" ht="64.5" customHeight="1" x14ac:dyDescent="0.25">
      <c r="B3" s="6" t="s">
        <v>67</v>
      </c>
      <c r="C3" s="46" t="s">
        <v>89</v>
      </c>
      <c r="D3" s="47"/>
      <c r="E3" s="47"/>
      <c r="F3" s="47"/>
      <c r="G3" s="48"/>
    </row>
    <row r="4" spans="2:7" ht="35.25" customHeight="1" x14ac:dyDescent="0.25">
      <c r="B4" s="6" t="s">
        <v>68</v>
      </c>
      <c r="C4" s="49">
        <f>(G7*C7)+(G9*C9)+(G11*C11)+(G13*C13)+(G15*C15)</f>
        <v>0.4</v>
      </c>
      <c r="D4" s="47"/>
      <c r="E4" s="47"/>
      <c r="F4" s="47"/>
      <c r="G4" s="48"/>
    </row>
    <row r="5" spans="2:7" ht="27" customHeight="1" x14ac:dyDescent="0.25">
      <c r="B5" s="6" t="s">
        <v>9</v>
      </c>
      <c r="C5" s="46" t="s">
        <v>65</v>
      </c>
      <c r="D5" s="47"/>
      <c r="E5" s="47"/>
      <c r="F5" s="47"/>
      <c r="G5" s="48"/>
    </row>
    <row r="6" spans="2:7" ht="76.5" customHeight="1" x14ac:dyDescent="0.25">
      <c r="B6" s="7" t="s">
        <v>0</v>
      </c>
      <c r="C6" s="4" t="s">
        <v>1</v>
      </c>
      <c r="D6" s="1" t="s">
        <v>2</v>
      </c>
      <c r="E6" s="1" t="s">
        <v>3</v>
      </c>
      <c r="F6" s="1" t="s">
        <v>4</v>
      </c>
      <c r="G6" s="2" t="s">
        <v>5</v>
      </c>
    </row>
    <row r="7" spans="2:7" ht="56.25" customHeight="1" x14ac:dyDescent="0.25">
      <c r="B7" s="29" t="s">
        <v>72</v>
      </c>
      <c r="C7" s="10">
        <v>0.3</v>
      </c>
      <c r="D7" s="11">
        <v>9</v>
      </c>
      <c r="E7" s="11">
        <v>21</v>
      </c>
      <c r="F7" s="31">
        <v>88</v>
      </c>
      <c r="G7" s="12">
        <v>1</v>
      </c>
    </row>
    <row r="8" spans="2:7" ht="74.25" customHeight="1" thickBot="1" x14ac:dyDescent="0.3">
      <c r="B8" s="6" t="s">
        <v>10</v>
      </c>
      <c r="C8" s="60" t="s">
        <v>121</v>
      </c>
      <c r="D8" s="57"/>
      <c r="E8" s="57"/>
      <c r="F8" s="57"/>
      <c r="G8" s="58"/>
    </row>
    <row r="9" spans="2:7" ht="45" x14ac:dyDescent="0.25">
      <c r="B9" s="29" t="s">
        <v>69</v>
      </c>
      <c r="C9" s="10">
        <v>0.3</v>
      </c>
      <c r="D9" s="11">
        <v>6</v>
      </c>
      <c r="E9" s="11">
        <v>8</v>
      </c>
      <c r="F9" s="31">
        <v>1</v>
      </c>
      <c r="G9" s="12">
        <v>0</v>
      </c>
    </row>
    <row r="10" spans="2:7" ht="41.25" customHeight="1" thickBot="1" x14ac:dyDescent="0.3">
      <c r="B10" s="6" t="s">
        <v>10</v>
      </c>
      <c r="C10" s="60" t="s">
        <v>147</v>
      </c>
      <c r="D10" s="57"/>
      <c r="E10" s="57"/>
      <c r="F10" s="57"/>
      <c r="G10" s="58"/>
    </row>
    <row r="11" spans="2:7" ht="45" x14ac:dyDescent="0.25">
      <c r="B11" s="29" t="s">
        <v>70</v>
      </c>
      <c r="C11" s="10">
        <v>0.15</v>
      </c>
      <c r="D11" s="11">
        <v>6541</v>
      </c>
      <c r="E11" s="11">
        <v>6900</v>
      </c>
      <c r="F11" s="11">
        <v>4585</v>
      </c>
      <c r="G11" s="15">
        <v>0</v>
      </c>
    </row>
    <row r="12" spans="2:7" ht="44.25" customHeight="1" x14ac:dyDescent="0.25">
      <c r="B12" s="6" t="s">
        <v>10</v>
      </c>
      <c r="C12" s="54" t="s">
        <v>127</v>
      </c>
      <c r="D12" s="55"/>
      <c r="E12" s="55"/>
      <c r="F12" s="55"/>
      <c r="G12" s="56"/>
    </row>
    <row r="13" spans="2:7" ht="37.5" customHeight="1" x14ac:dyDescent="0.25">
      <c r="B13" s="29" t="s">
        <v>71</v>
      </c>
      <c r="C13" s="14">
        <v>0.15</v>
      </c>
      <c r="D13" s="11">
        <v>8</v>
      </c>
      <c r="E13" s="11">
        <v>14</v>
      </c>
      <c r="F13" s="31">
        <v>8</v>
      </c>
      <c r="G13" s="15">
        <f t="shared" ref="G13" si="0">(F13-D13)/(E13-D13)</f>
        <v>0</v>
      </c>
    </row>
    <row r="14" spans="2:7" ht="33" customHeight="1" x14ac:dyDescent="0.25">
      <c r="B14" s="6" t="s">
        <v>10</v>
      </c>
      <c r="C14" s="54" t="s">
        <v>112</v>
      </c>
      <c r="D14" s="55"/>
      <c r="E14" s="55"/>
      <c r="F14" s="55"/>
      <c r="G14" s="56"/>
    </row>
    <row r="15" spans="2:7" ht="45" x14ac:dyDescent="0.25">
      <c r="B15" s="29" t="s">
        <v>73</v>
      </c>
      <c r="C15" s="14">
        <v>0.1</v>
      </c>
      <c r="D15" s="11">
        <v>1470</v>
      </c>
      <c r="E15" s="11">
        <v>2000</v>
      </c>
      <c r="F15" s="31">
        <v>12517</v>
      </c>
      <c r="G15" s="15">
        <v>1</v>
      </c>
    </row>
    <row r="16" spans="2:7" ht="54" customHeight="1" thickBot="1" x14ac:dyDescent="0.3">
      <c r="B16" s="9" t="s">
        <v>10</v>
      </c>
      <c r="C16" s="38" t="s">
        <v>119</v>
      </c>
      <c r="D16" s="39"/>
      <c r="E16" s="39"/>
      <c r="F16" s="39"/>
      <c r="G16" s="40"/>
    </row>
  </sheetData>
  <mergeCells count="9">
    <mergeCell ref="C12:G12"/>
    <mergeCell ref="C14:G14"/>
    <mergeCell ref="C16:G16"/>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H1.1</vt:lpstr>
      <vt:lpstr>H1.2</vt:lpstr>
      <vt:lpstr>H2.1</vt:lpstr>
      <vt:lpstr>H2.2</vt:lpstr>
      <vt:lpstr>H2.3</vt:lpstr>
      <vt:lpstr>H2.4</vt:lpstr>
      <vt:lpstr>H3.1</vt:lpstr>
      <vt:lpstr>H3.2</vt:lpstr>
      <vt:lpstr>H4.1</vt:lpstr>
      <vt:lpstr>H4.2</vt:lpstr>
      <vt:lpstr>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2025-10-27T06:06:45Z</dcterms:modified>
</cp:coreProperties>
</file>