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745" tabRatio="818"/>
  </bookViews>
  <sheets>
    <sheet name="H1.1" sheetId="2" r:id="rId1"/>
    <sheet name="H1.2" sheetId="3" r:id="rId2"/>
    <sheet name="H2.1" sheetId="4" r:id="rId3"/>
    <sheet name="H2.2" sheetId="5" r:id="rId4"/>
    <sheet name="H2.3" sheetId="6" r:id="rId5"/>
    <sheet name="H2.4" sheetId="1" r:id="rId6"/>
    <sheet name="H3.1" sheetId="7" r:id="rId7"/>
    <sheet name="H3.2" sheetId="8" r:id="rId8"/>
    <sheet name="H4.1" sheetId="9" r:id="rId9"/>
    <sheet name="H4.2" sheetId="10" r:id="rId10"/>
    <sheet name="H4.3" sheetId="11" r:id="rId11"/>
  </sheets>
  <calcPr calcId="162913"/>
</workbook>
</file>

<file path=xl/calcChain.xml><?xml version="1.0" encoding="utf-8"?>
<calcChain xmlns="http://schemas.openxmlformats.org/spreadsheetml/2006/main">
  <c r="G13" i="8" l="1"/>
  <c r="G11" i="10" l="1"/>
  <c r="G11" i="3" l="1"/>
  <c r="G7" i="2"/>
  <c r="G13" i="3" l="1"/>
  <c r="G13" i="2"/>
  <c r="G17" i="11" l="1"/>
  <c r="G13" i="11"/>
  <c r="G15" i="11"/>
  <c r="G11" i="11"/>
  <c r="G9" i="11"/>
  <c r="G7" i="11"/>
  <c r="G9" i="10"/>
  <c r="G7" i="10"/>
  <c r="G15" i="9"/>
  <c r="G13" i="9"/>
  <c r="G11" i="9"/>
  <c r="G9" i="9"/>
  <c r="G7" i="9"/>
  <c r="G11" i="8"/>
  <c r="G9" i="8"/>
  <c r="G7" i="8"/>
  <c r="G13" i="7"/>
  <c r="G11" i="7"/>
  <c r="G9" i="7"/>
  <c r="G7" i="7"/>
  <c r="G13" i="6"/>
  <c r="G15" i="6"/>
  <c r="G11" i="6"/>
  <c r="G9" i="6"/>
  <c r="G7" i="6"/>
  <c r="G11" i="5"/>
  <c r="G9" i="5"/>
  <c r="G7" i="5"/>
  <c r="G15" i="4"/>
  <c r="G17" i="4"/>
  <c r="G13" i="4"/>
  <c r="G11" i="4"/>
  <c r="G9" i="4"/>
  <c r="G7" i="4"/>
  <c r="G9" i="3"/>
  <c r="G7" i="3"/>
  <c r="C4" i="3" s="1"/>
  <c r="G11" i="2"/>
  <c r="G9" i="2"/>
  <c r="C4" i="10" l="1"/>
  <c r="C4" i="9"/>
  <c r="C4" i="8"/>
  <c r="C4" i="11"/>
  <c r="C4" i="5"/>
  <c r="C4" i="7"/>
  <c r="C4" i="6"/>
  <c r="C4" i="2"/>
  <c r="C4" i="4"/>
  <c r="G9" i="1"/>
  <c r="G11" i="1"/>
  <c r="G13" i="1"/>
  <c r="G7" i="1"/>
  <c r="C4" i="1" l="1"/>
</calcChain>
</file>

<file path=xl/sharedStrings.xml><?xml version="1.0" encoding="utf-8"?>
<sst xmlns="http://schemas.openxmlformats.org/spreadsheetml/2006/main" count="287" uniqueCount="149">
  <si>
    <t xml:space="preserve">Performans Göstergesi </t>
  </si>
  <si>
    <t xml:space="preserve">Hedefe Etkisi (%) </t>
  </si>
  <si>
    <t xml:space="preserve">Plan Dönemi Başlangıç Değeri* (A) </t>
  </si>
  <si>
    <t xml:space="preserve">İzleme Dönemindeki Yılsonu Hedeflenen Değer (B) </t>
  </si>
  <si>
    <t xml:space="preserve">İzleme Dönemindeki Gerçekleşme Değeri (C) </t>
  </si>
  <si>
    <t>Performans (%) (C-A)/(B-A)</t>
  </si>
  <si>
    <t>Bilimsel araştırma kaynaklarını ve kalitesini arttırarak özellikle toplumsal ve ekonomik faydası yüksek
projeler/faaliyet gerçekleştirmek</t>
  </si>
  <si>
    <t>2022 yılı sonuna kadar Merkez Kütüphanede sunulan hizmet ve kaynak sayısını % 30 oranında arttırmak.</t>
  </si>
  <si>
    <t>Kütüphane ve Dokümantasyon Daire Başkanlığı</t>
  </si>
  <si>
    <t>Sorumlu Birim</t>
  </si>
  <si>
    <t xml:space="preserve">Açıklama </t>
  </si>
  <si>
    <t>A2</t>
  </si>
  <si>
    <t>H2.4</t>
  </si>
  <si>
    <t>H2.4 Performansı</t>
  </si>
  <si>
    <t>PG2.4.1: 
Kütüphanenin Basılı Yayın Sayısı</t>
  </si>
  <si>
    <t>Eğitim öğretimde kaliteyi arttırmayı amaçlayan, ülkenin ve bölgenin ihtiyaç duyduğu alanlarda rekabet edebilir bir
üniversite olmak</t>
  </si>
  <si>
    <t>A1</t>
  </si>
  <si>
    <t>H1.1</t>
  </si>
  <si>
    <t>H1.1 Performansı</t>
  </si>
  <si>
    <t>Öğrenci İşleri Daire Başkanlığı</t>
  </si>
  <si>
    <t>2022 yılı sonuna kadar Çift anadal/yandal yapan öğrenci sayısı ile Farabi, Erasmus, Mevlana gibi ulusal ve uluslararası
değişim programlarına katılan sayısını %50 oranında arttırmak</t>
  </si>
  <si>
    <t>PG1.2.3: 
Çift Anadal Yapan Öğrenci Sayısı</t>
  </si>
  <si>
    <t xml:space="preserve">PG1.2.4: 
Yandal Yapan Öğrenci Sayısı </t>
  </si>
  <si>
    <t>PG1.2.1: 
Değişim Programına Katılan
Öğrenci Sayısı</t>
  </si>
  <si>
    <t>PG1.2.2: 
Değişim Programına Katılan
Personel Sayısı</t>
  </si>
  <si>
    <t>H1.2</t>
  </si>
  <si>
    <t>H1.2 Performansı</t>
  </si>
  <si>
    <t>Bilimsel araştırma kaynaklarını ve kalitesini arttırarak özellikle toplumsal ve ekonomik faydası yüksek projeler/faaliyet
gerçekleştirmek</t>
  </si>
  <si>
    <t>2022 yılının sonuna kadar ulusal ve uluslararası düzeyde yapılan yayınları %30 oranında arttırmak</t>
  </si>
  <si>
    <t>Rektörlük Özel Kalem</t>
  </si>
  <si>
    <t>H2.1</t>
  </si>
  <si>
    <t>H2.1 Performansı</t>
  </si>
  <si>
    <t>PG2.1.2: 
Ulusal Düzeyde Yayınlanan Makale
Sayısı</t>
  </si>
  <si>
    <t>2022 yılının sonuna kadar araştırmaya aktarılan kaynağın % 30 arttırılması</t>
  </si>
  <si>
    <t>Proje Ofisi</t>
  </si>
  <si>
    <t>H2.2</t>
  </si>
  <si>
    <t>H2.2 Performansı</t>
  </si>
  <si>
    <t>PG2.2.1: 
BAP Tarafından Desteklenen Proje
Bütçesi</t>
  </si>
  <si>
    <t>PG2.2.2: 
TÜBİTAK ve Diğer Kamu
Kuruluşları Tarafından Desteklenen
Proje Bütçesi (BAP Hariç)</t>
  </si>
  <si>
    <t>PG2.2.3: 
Marka, Patent, Faydalı Model,
Endüstriyel Tasarım ve Coğrafi
İşaretler Başvuru Sayısı</t>
  </si>
  <si>
    <t>2022 yılı sonuna kadar lisansüstü program sayısını ve öğrenci sayısını %20 artırmak</t>
  </si>
  <si>
    <t>PG2.3.1: 
Yüksek Lisans Program Sayısı</t>
  </si>
  <si>
    <t xml:space="preserve">PG2.3.2: 
Yüksek Lisans Öğrenci Sayısı </t>
  </si>
  <si>
    <t>PG2.3.3: 
Doktora Program Sayısı</t>
  </si>
  <si>
    <t xml:space="preserve">PG2.3.4: 
Doktora Öğrenci Sayısı </t>
  </si>
  <si>
    <t>H2.3</t>
  </si>
  <si>
    <t>H2.3 Performansı</t>
  </si>
  <si>
    <t>PG2.4.2: 
Kütüphanenin Dijital Yayın
Sayısı</t>
  </si>
  <si>
    <t>PG2.4.3: 
Ödünç Alınan Kaynak Sayısı</t>
  </si>
  <si>
    <t>PG2.4.4: 
Kütüphaneden Yararlanan Kişi
Sayısı</t>
  </si>
  <si>
    <t>Paydaşlarımızla işbirliği içerisinde toplumun ihtiyacı olan alanlarda yerel ve bölgesel kalkınmaya yönelik nitelikli
hizmetler üretmek</t>
  </si>
  <si>
    <t>2022 yılı sonuna kadar, Üniversite ve dış paydaşlar ile işbirliği ve eşgüdümü sağlayarak şehrin, bölgenin ve ülkenin
ihtiyaçlarına yönelik etkinlik/faaliyetleri % 30 oranında arttırmak</t>
  </si>
  <si>
    <t>A3</t>
  </si>
  <si>
    <t>H3.1</t>
  </si>
  <si>
    <t>H3.1 Performansı</t>
  </si>
  <si>
    <t>PG3.1.2: 
Üniversitemiz Tarafından
Gerçekleştirilen Panel Konferans
Seminer Sayıları</t>
  </si>
  <si>
    <t>PG3.1.1: 
Üniversitemiz Tarafından
Gerçekleştirilen Sempozyum
Kongre, Çalıştay Sayıları</t>
  </si>
  <si>
    <t>PG3.1.3: 
Üniversitemiz Tarafından
Gerçekleştirilen Sertifikalı
Eğitimler, Kurs ve Atölye
Çalışmaları</t>
  </si>
  <si>
    <t>2022 yılı sonuna kadar, kalkınmaya yönelik desteklenen proje sayısını % 30 oranında arttırmak</t>
  </si>
  <si>
    <t>H3.2</t>
  </si>
  <si>
    <t>H3.2 Performansı</t>
  </si>
  <si>
    <t>PG3.2.1: 
Yerel Kalkınma Kapsamında Olup
Tamamlanan Proje Sayısı</t>
  </si>
  <si>
    <t>PG3.2.2: 
Bölgesel Kalkınma Kapsamında
Olup Tamamlanan Proje Sayısı</t>
  </si>
  <si>
    <t>PG3.2.3: 
Ulusal Kalkınma Kapsamında Olup
Tamamlanan Proje Sayısı</t>
  </si>
  <si>
    <t>PG3.2.4: 
Uluslararası Kalkınma Kapsamında
Olup Tamamlanan Proje Sayısı</t>
  </si>
  <si>
    <t>Strateji Geliştirme Daire Başkanlığı</t>
  </si>
  <si>
    <t>A4</t>
  </si>
  <si>
    <t>H4.1</t>
  </si>
  <si>
    <t>H4.1 Performansı</t>
  </si>
  <si>
    <t>PG4.1.2: 
Kurum İçi Yapılan Hizmet İçi
Eğitim Sayısı</t>
  </si>
  <si>
    <t>PG4.1.3: 
Basılı ve Görsel Medyadaki Yayın
Sayısı</t>
  </si>
  <si>
    <t>PG4.1.4: 
Yabancı Uyruklu Personel Sayısı</t>
  </si>
  <si>
    <t>PG4.1.1: 
Üniversitemiz Tarafından
Ödüllendirilen Öğrenci ve Personel
Sayısı</t>
  </si>
  <si>
    <t>PG4.1.5: 
Mezun Takip Sistemine Kayıtlı
Mezun Sayısı</t>
  </si>
  <si>
    <t>H4.2</t>
  </si>
  <si>
    <t>Öğrencilerin kültür spor ve diğer aktiviteleri ile beslenme vb. hizmetlerini %20 arttırmak</t>
  </si>
  <si>
    <t>H4.2 Performansı</t>
  </si>
  <si>
    <t>Sağlık Kültür ve Spor Daire Başkanlığı</t>
  </si>
  <si>
    <t>PG4.2.1: 
Beslenme Hizmetleri Kapsamında
Verilen Öğün Sayısı</t>
  </si>
  <si>
    <t>PG4.2.2: 
Ücretsiz Beslenme Hizmetlerinden
Yararlanan Öğrenci Sayısı</t>
  </si>
  <si>
    <t>2022 yılı sonuna kadar altyapı, hizmet ve faaliyetleri geliştirerek devlet üniversiteleri sıralamasında yerimizi %10
geliştirmek</t>
  </si>
  <si>
    <t>H4.3</t>
  </si>
  <si>
    <t>H4.3 Performansı</t>
  </si>
  <si>
    <t>PG4.3.3: 
Öğretim Üyesi Başına düşen
Lisans + Lisans Üstü Öğrenci
Sayısı</t>
  </si>
  <si>
    <t>PG4.3.4: 
Mal/Malzeme ve Cihaz
Alımlarıyla İyileştirmeye
Yönelik Yapılan Harcama
Tutarı</t>
  </si>
  <si>
    <t>PG4.3.1: 
Kurum Dışı Faaliyetlere
Katılım Sayısı (Sempozyum
Kongre, Sergi vb.)</t>
  </si>
  <si>
    <t>PG4.3.2: 
Rehberlik ve Danışmanlık
Hizmeti Alan Kişi Sayısı</t>
  </si>
  <si>
    <t>PG4.3.5: 
Kampüs Fiziki Yapı
Çalışmalarına Yönelik Tahsis
Edilen Ödenek Tutarı</t>
  </si>
  <si>
    <t>PG4.3.6: 
Merkezi Araştırma
Laboratuvarında yaptırılan
analiz sayısı</t>
  </si>
  <si>
    <t>2022 yılına kadar, kurumlar arası işbirlikleri ile diyalog ve tanıtımı güçlendiren katılımcı adil şeffaf ve hesap verebilir bir yönetim anlayışı ile İnsan Kaynakları, Kalite Yönetim ve Performans/Ödüllendirme Sistemleri ve standartları oluşturarak kurum kültürünü en az %30 iyileştirmek</t>
  </si>
  <si>
    <t>PG4.2.3: 
Kısmı Zamanlı Çalışan Öğrenci Sayısı</t>
  </si>
  <si>
    <t>Mühendislik Fakültelerine uygulanan tercih puanlaması ve Ülke genelindeki devlet üniversitelerinin çoğunda aynı bölüm ve programların olması, öğrenci sayılarında düşüşe neden olmuştur.</t>
  </si>
  <si>
    <t>Bu alanda öğrencilerin sadece sertifika almaları nedeniyle yeteri kadar başvuru olmamıştır.  2019-2020 eğitim öğretim döneminde kurum içi tanıtım, bilgilendirme  ve teşviklerle yandal yapan öğrenci sayısında artış olacağı tahmin edilmektedir.</t>
  </si>
  <si>
    <t>Daha önceleri başvurusu yapılan bölüm ve programların yıl içerisinde YÖK Başkanlığı tarafından açılması ve bölüm / program öğrenci sayılarının 10'un üzerine çıkması yılsonu hedefinin ilk 6 ayda tutturulmasını sağlamıştır.</t>
  </si>
  <si>
    <t>Akademik teşvik yönetmeliğinin değiştirilmesi BAP projelerine olan talebi azaltmıştır.</t>
  </si>
  <si>
    <t>Yeni başlayan ve ara raporları sunulan projeler için ödenek gönderimi gerçekleşmektedir. Bu nedenle yıl ortasında olmamız ve bazı projelerin devam etmesi gönderilen ödeneğin düşük kalmasına neden olmuştur. Yılsonu itibariyle ödeneğin daha da artacağı beklenmektedir.</t>
  </si>
  <si>
    <t>Enstitülerimizin ikinci üç aylık performans hedefleri gerçekleştirme oranları istenilen düzeyde seyretmiş olup, yıl sonu için verilen rakamların üzerinde performans elde edilmiştir.</t>
  </si>
  <si>
    <t>PG2.1.1: 
SCI, SCI-Expanded, SSCI ve AHCI
Endekslerinde Taranan Dergi Sayısı (Wos'da İndekslenen Gümüşhane Üniversitesi Adresli Yayın Sayısı)</t>
  </si>
  <si>
    <t>PG2.3.5: 
Lisansüstü Uzaktan Eğitimle Verilen Program Sayısı</t>
  </si>
  <si>
    <t>PG1.1.1: 
Organik Tarım, Turizm ve Madencilik Çalışmaları Yapan Ön Lisans ve Lisans Bölüm/Program Sayısı</t>
  </si>
  <si>
    <t>PG1.1.2: 
Organik Tarım, Turizm ve Madencilik Çalışmaları Yapan Ön Lisans ve Lisans Öğrenci Sayısı</t>
  </si>
  <si>
    <t>PG1.1.3: 
Organik Tarım, Turizm ve Madencilik Dışındaki Ön Lisans ve Lisans Öğrenci Sayısı</t>
  </si>
  <si>
    <t>PG1.1.4: 
Organik Tarım, Turizm ve Madencilik Dışındaki Ön Lisans ve Lisans Bölüm/Program Sayısı</t>
  </si>
  <si>
    <t>Ulusal kongrelere verilen destek ve puanlama gerek akademik teşvik gerekse unvan yükselmesi için tatmin edici olmadığından, yapılan bildiriler ulusal dan uluslararasına doğru kayma göstermektedir.</t>
  </si>
  <si>
    <t xml:space="preserve">2022 yılı sonuna kadar özellikle organik tarım, turizm ve madencilik potansiyelinin değerlendirilebilmesi için ön lisans / lisans bölüm / program ve öğrenci sayısını %20 artırmak </t>
  </si>
  <si>
    <t>Eğitim öğretimde kaliteyi arttırmayı amaçlayan, ülkenin ve bölgenin ihtiyaç duyduğu alanlarda rekabet edebilir bir üniversite olmak</t>
  </si>
  <si>
    <t>Yeni yapılan mevzuat düzenlemesiyle akademik teşvik ve ilerleme kapsamında ulusal yayınlara verilen puanların çok düşük olmasından dolayı hedefe ulaşılamayacağı öngörülmektedir.</t>
  </si>
  <si>
    <t>Öğretim üye sayımızdaki artış ve bazı mühendislik lisans programlarına uygulanan baraj puan sıralaması nedeniyle gelen öğrenci sayısının az olması öğretim üyesi başına düşen öğrenci sayısında azalışa neden olmuştur.</t>
  </si>
  <si>
    <t>Aysın - Rafet Ataç Kültür ve Eğitim Vakfı tarafından kütüphanemize yapılan bağış sonucu basılı yayın sayımız beklenen hedefinden üzerinde gerçekleşmiştir.</t>
  </si>
  <si>
    <t>Abone olunan veri tabanlarının içeriğinin zengişlenmesi sebebi ile beklenen hedefin üzerinde gerçekleşmiştir.</t>
  </si>
  <si>
    <t>Daha önce belirlenen yıl sonu hedefi her ne kadar 2. Üç Aylık dönemde gerçekleşmiş olsada kütüphaneden yararlanan kişi sayısı Covid-19 Pandemi süreci sebebiyle geçen seneye göre azalmıştır.</t>
  </si>
  <si>
    <t>2020 yılı ilk altı aylık çalışmalarımız içerisinde yapılan analiz sayısı yılsonu tahminimizin üzerinde gerçekleşmiştir.</t>
  </si>
  <si>
    <t>Mezun sayımızın sürekli olarak artması ve mezunlarımızın an be an SMS yoluyla bilgilendirilmesi nedeniyle rakamlar artış göstermektedir. Öğrencilerimize aralıklarla SMS göndererek katılım sayısının daha da yukarı çıkması sağlanacaktır.</t>
  </si>
  <si>
    <t xml:space="preserve">Covid-19 salgını nedeniyle öğrenci değişim programları iptal edilmiştir. </t>
  </si>
  <si>
    <t xml:space="preserve">Covid-19 pandemisi nedeniyle daha önce plananlanan kurslarımızın bir kısmı iptal edilmiştir. Hedeflenen kurs sayısına ulaşmak için uzaktan eğitim yoluyla yeni kurslar planlanmaktadır.     </t>
  </si>
  <si>
    <t>Üniversitemiz bütçe imkanları ve başvuru şartlarını taşıyan öğrenciler gözönünde bulundurulmaktadır.</t>
  </si>
  <si>
    <t xml:space="preserve">2547 sayılı Yükseköğretim Kanunun 46 ncı maddesine dayanılarak çıkarılan ''Yükseköğretim Kurumları Kısmi Zamanlı Öğrenci Çalıştırma Usül ve Esasları''na dayanılarak hazırlanan ve Üniversitemiz Senatosunda kabul edilen ''Gümüşhane Üniversitesi Rektörlüğü Kısmi Zamanlı Öğrenci Çalıştırma Usul ve Esasları''nın 5 inci maddesinin birinci fıkrası ile ikinci fıkrasına istinaden 2019-2020 Akademik Yılı süresince Rektörlük Makamı tarafından  06/09/2019 ve E.4766 sayılı oluru ile 19 kişi, 18/09/2019 tarihli ve E.5028 sayılı oluru ile 11 kişi, 25/09/2019 tarihli ve E.5206 sayılı oluru ile 1 kişi, 30/09/2019 tarihli ve 5281 sayılı oluru ile 1 kişi olmak üzere toplam 32 kişilik kontenjan belirlenmiştir. Pandemi sebebiyle 31 Mart 2020 tarihinde öğrencilerin devam edememesi sebebiyle işten ayrılışları yapılmıştır.   </t>
  </si>
  <si>
    <t>Rehberlik ve psikolojik danışmanlık hizmeti alan 60 kişi ile toplam 128 seans yapılmıştır.Pandemi nedeniyle yıl sonu hedefi olan 210'a ulaşamayacağı yıl sonu, gerçekleşme tahmini olarak 80 olacağı öngörülmektedir.</t>
  </si>
  <si>
    <t>2020 yılsonu hedefine ulaşma yönünde bir problem yaşanılacağı düşünülmemektedir. Ancak aksi bir durum olması halinde projelerin artırılması yönünde eğitimler düzenlenmesi planlanmaktadır.</t>
  </si>
  <si>
    <t>Covid-19 Pandemisi sebebi ile ülkeler arası uçuş trafiği kapatıldığından yabancı personel sayısında değişiklik olmayacağı öngörülmektedir.</t>
  </si>
  <si>
    <t>Doktora programlarına olan talep nedeniyle haziran sonu itibariyle yılsonu için belirlenen gösterge değeri fazlasıyla aşılmıştır.</t>
  </si>
  <si>
    <t>Hedeflenen yılsonu gösterge değerleri yaşanılan Covid-19 Pandemi sürecinde üyelerimizin yeterli kullanım imkanları bulamaması nedeniyle yılsonu tahminler güncellenmiştir. Öğrencilerimiz pandemi sürecinde Üniversitede bulunmadığından ödünç alınan kaynak sayısı beklenen düzeyde gerçekleşmemiştir.</t>
  </si>
  <si>
    <t xml:space="preserve">Covid-19 salgını nedeniyle personel değişim programları iptal edilmiştir. </t>
  </si>
  <si>
    <t>Turizm Fakültemizde turizm alanında çalışmalar yapan turizm işletmeciliği, turizm rehberliği, gastronomi ve mutfak sanatları bölümlerinde toplamda 100 öğrenci bulunmaktadır. Kelkit Aydın Doğan MYO'da 8, Sosyal Bilimler MYO'da ise 20 öğrenci kayıtlıdır.</t>
  </si>
  <si>
    <t>Covid-19 salgını nedeniyle eğitim-öğretimin 2. döneminde eğitime ara verilmesi kayıt sayılarında düşüşe neden olmuştur.</t>
  </si>
  <si>
    <t>PG2.1.3: 
Uluslararası Düzeyde Yayınlanan Makale Sayısı</t>
  </si>
  <si>
    <t>PG2.1.4: 
Ulusal Kongre ve Sempozyumlara Sunulan Bildiri Sayısı</t>
  </si>
  <si>
    <t>PG2.1.5: 
Uluslararası kongre ve Sempozyumlara Sunulan Bildiri Sayısı</t>
  </si>
  <si>
    <t>PG2.1.6: 
Gümüşhane Üniversitesi Kaynaklı Yayınlara Yapılan Atıf Sayısı</t>
  </si>
  <si>
    <t>Akademik yükselmedeki kriterlerin tam olarak netleşmemesi ve dergilerde yayın süreçlerindeki gecikmeler nedeniyle hedefe ulaşılamayacağı öngörülmektedir.</t>
  </si>
  <si>
    <t>Yapılan atıflar ilk 6 ayda yıllık olarak istenilen sonuca ulaşmış olup, yılsonundaki değerlendirmede fazlasıyla atıf sayısına ulaşılacaktır.</t>
  </si>
  <si>
    <t>Covid-19 salgını nedeniyle kongre ve sempozyumların iptal edilmesi ve halen karamsar bir ortamın olması gösterge değerlerine ulaşmada engel olmaktadır. Yılsonu itibariylede istenilen değerlere ulaşılması öngörülmemektedir.</t>
  </si>
  <si>
    <t xml:space="preserve">Covid-19 pandemisi nedeniyle daha önce belirlenen hedefler gerçekleştirilememiştir. Bu süreçte birimimiz Üniversitemizde eğitim- öğretimin aksamaması için uzaktan eğitim alt yapısını oluşturmaya odaklanmıştır. </t>
  </si>
  <si>
    <t>Üniversitemizde Finansal Sağlık Skoru Endeksi adı ile Türk Patent Enstitüsüne 1 adet başvuru yapılmış olup, halen inceleme aşamasında beklemektedir.</t>
  </si>
  <si>
    <t>PG3.1.4: 
Üniversitemiz Tarafından
Gerçekleştirilen Sosyal, Kültürel,
Turistik, Sportif ve Rekreasyonel
Etkinlikler (Sergi, Gösterim, Söyleşi, Konser, Dinleti Vb.)</t>
  </si>
  <si>
    <t>2020 yılında ikinci altı aylık dönemde Sempozyum, Kongre ve Çalıştaylar Covid-19 pandemesi nedeniyle iptal edilmiş olup, planlanan  gösterge değerine ulaşılması beklenmemektedir.</t>
  </si>
  <si>
    <t>Covid-19 pandemesi nedeniyle toplu olarak yapılması planlanan bütün etkinliklerin iptal edilmesi, plan gösterge değerlerinin yakalanmamasının ana nedenidir.</t>
  </si>
  <si>
    <t>Covid-19 salgın hastalığı nedeni ile toplu gerçekleştirilen kültürel etkinlikler kısıtlı olacağından faaliyetlerde düşüş beklenmektedir.Spor Hizmetlerindeki müsabaka faaliyetlerinde ise pandemi süreci sebebiyle eğitim öğretimin erken kapanması planlanan faaliyet sayısının gerçekleşmemesine neden olmaktadır. Sürecin eski duruma gelmesi ve Eğitim-Öğretimin normal olarak başlaması hedefin yılsonunda gerçeşlemesine katkı sağlayacaktır.</t>
  </si>
  <si>
    <t>Akademik teşvik yönetmeliğinin değiştirilmesi BAP projelerine olan talebi azaltmış olmasına rağmen, gelen proje taleplerinin fen ve mühendislik ağırlıklı olmaları, uluslararası proje sayısısnın çok sayıda olmasını sağlamıştır. Bu nedenle yılın ilk yarısı itibariyle hedef aşılmıştır</t>
  </si>
  <si>
    <t>Salgın hastalık sürecinde Üniversitemizde eğitim olmaması, personel hareketliliğinin minumum seviyede tutulması, haber niteliği taşıyan durumların azalmasına ve gösterge değerine ulaşılmamasına neden olmuştur.</t>
  </si>
  <si>
    <t>Turizm Fakültemizde turizm alanında çalışmalar yapan turizm işletmeciliği, turizm rehberliği, gastronomi ve mutfak sanatları bölümleri olmak üzere üç bölüm bulunmaktadır.  Yüksekokullarımızda ise 3 adet ön lisans bölümümüz bulunmaktadır. 2019-2020 eğitim öğretim döneminde öğrenci alımı ile eğitim başlamıştır.</t>
  </si>
  <si>
    <t>İlk 6 aylık değerlendirmede yıllık gösterge değerinin yarısına ulaşılmıştır. Yılsonu değerlendirme döneminde yıllık hedefin yakalanması beklenmektedir.</t>
  </si>
  <si>
    <t>Yapılan değerlendirmede yıllık hedefin aştığı, yılsonunda hedefin daha da fazla olacağı görülmektedir.</t>
  </si>
  <si>
    <t>Covid-19 pandemisi nedeniyle mal malzeme alımı yapılmaması hedefin gerisinde kalmamıza neden olmuştur, Yılsonun hedefinden ise verilere yakın değerin elde edilmesi beklenmektedir.</t>
  </si>
  <si>
    <t>Kampüs fiziki yapı çalışmaları tamamlandığı için yapılan harcama tutarından fazla değişiklik olması beklenmemektedir.</t>
  </si>
  <si>
    <t>Covid-19 pandemisi nedeniyle yapılması planlanan bütün toplu faaliyetlerin iptal edilmesi sayının düşük kalmasına neden olmuştur.</t>
  </si>
  <si>
    <t>Koronavirüs (Covid-19) salgını nedeniyle eğitim-öğretime ara verilmesi ve öğrenci -personel yemekhanesinin 16.03.2020'den itibaren kapatılmasıdır.</t>
  </si>
  <si>
    <t>Covid-19 Pandemisi sebebi ile kamu kurumları haziran ayı ortasına kadar asgari personelle çalışmış olduğundan gerçekleştirilen hizmet içi eğitim sayısı 4 ile sınırlı kalmıştır.</t>
  </si>
  <si>
    <t>Covid-19 pandemisi olmasına rağmen yıllık gösterge değerine altı aylık izleme raporunda ulaşılmıştır.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</si>
</sst>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theme="1"/>
      <name val="Calibri"/>
      <family val="2"/>
      <scheme val="minor"/>
    </font>
    <font>
      <sz val="8"/>
      <name val="Tahoma"/>
      <family val="2"/>
      <charset val="162"/>
    </font>
    <font>
      <sz val="11"/>
      <name val="Calibri"/>
      <family val="2"/>
      <charset val="16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71">
    <xf numFmtId="0" fontId="0" fillId="0" borderId="0" xfId="0"/>
    <xf numFmtId="0" fontId="0" fillId="0" borderId="1" xfId="0" applyBorder="1" applyAlignment="1">
      <alignment horizontal="center" vertical="center" wrapText="1"/>
    </xf>
    <xf numFmtId="0" fontId="0" fillId="0" borderId="6" xfId="0" applyBorder="1" applyAlignment="1">
      <alignment horizontal="center" vertical="center" wrapText="1"/>
    </xf>
    <xf numFmtId="9" fontId="0" fillId="0" borderId="0" xfId="1" applyFont="1"/>
    <xf numFmtId="0" fontId="0" fillId="0" borderId="9" xfId="0" applyBorder="1" applyAlignment="1">
      <alignment horizontal="center"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xf>
    <xf numFmtId="9" fontId="0" fillId="0" borderId="0" xfId="0" applyNumberFormat="1" applyBorder="1" applyAlignment="1">
      <alignment horizontal="center" vertical="center"/>
    </xf>
    <xf numFmtId="3" fontId="0" fillId="0" borderId="1" xfId="0" applyNumberFormat="1" applyBorder="1" applyAlignment="1">
      <alignment horizontal="center" vertical="center"/>
    </xf>
    <xf numFmtId="9" fontId="0" fillId="0" borderId="6" xfId="1" applyFont="1" applyBorder="1" applyAlignment="1">
      <alignment horizontal="center" vertical="center"/>
    </xf>
    <xf numFmtId="3" fontId="0" fillId="0" borderId="0" xfId="0" applyNumberFormat="1" applyBorder="1" applyAlignment="1">
      <alignment horizontal="center"/>
    </xf>
    <xf numFmtId="9" fontId="0" fillId="0" borderId="9" xfId="0" applyNumberFormat="1" applyBorder="1" applyAlignment="1">
      <alignment horizontal="center" vertical="center"/>
    </xf>
    <xf numFmtId="10" fontId="0" fillId="0" borderId="6" xfId="1" applyNumberFormat="1" applyFont="1" applyBorder="1" applyAlignment="1">
      <alignment horizontal="center" vertical="center"/>
    </xf>
    <xf numFmtId="9" fontId="0" fillId="2" borderId="0" xfId="0" applyNumberFormat="1" applyFill="1" applyBorder="1" applyAlignment="1">
      <alignment horizontal="center" vertical="center"/>
    </xf>
    <xf numFmtId="3" fontId="0" fillId="2" borderId="1" xfId="0" applyNumberFormat="1" applyFill="1" applyBorder="1" applyAlignment="1">
      <alignment horizontal="center" vertical="center"/>
    </xf>
    <xf numFmtId="10" fontId="0" fillId="2" borderId="6" xfId="1" applyNumberFormat="1" applyFont="1" applyFill="1" applyBorder="1" applyAlignment="1">
      <alignment horizontal="center" vertical="center"/>
    </xf>
    <xf numFmtId="10" fontId="0" fillId="0" borderId="0" xfId="0" applyNumberFormat="1"/>
    <xf numFmtId="3" fontId="0" fillId="2" borderId="0" xfId="0" applyNumberFormat="1" applyFill="1" applyBorder="1" applyAlignment="1">
      <alignment horizontal="center" vertical="center"/>
    </xf>
    <xf numFmtId="0" fontId="0" fillId="0" borderId="0" xfId="0" applyBorder="1"/>
    <xf numFmtId="4" fontId="0" fillId="0" borderId="0" xfId="0" applyNumberFormat="1" applyBorder="1"/>
    <xf numFmtId="4" fontId="2" fillId="0" borderId="0" xfId="0" applyNumberFormat="1" applyFont="1" applyBorder="1"/>
    <xf numFmtId="0" fontId="0" fillId="2" borderId="0" xfId="0" applyFill="1"/>
    <xf numFmtId="0" fontId="0" fillId="2" borderId="1" xfId="0" applyFill="1" applyBorder="1" applyAlignment="1">
      <alignment horizontal="center" vertical="center" wrapText="1"/>
    </xf>
    <xf numFmtId="3" fontId="0" fillId="0" borderId="0" xfId="0" applyNumberFormat="1" applyFill="1" applyBorder="1" applyAlignment="1">
      <alignment horizontal="center" vertical="center"/>
    </xf>
    <xf numFmtId="3" fontId="0" fillId="2" borderId="0" xfId="0" applyNumberFormat="1" applyFill="1" applyBorder="1" applyAlignment="1">
      <alignment horizontal="center"/>
    </xf>
    <xf numFmtId="4" fontId="0" fillId="0" borderId="1" xfId="0" applyNumberFormat="1" applyFont="1" applyBorder="1" applyAlignment="1">
      <alignment horizontal="center" vertical="center"/>
    </xf>
    <xf numFmtId="0" fontId="0" fillId="2" borderId="11" xfId="0" applyFill="1" applyBorder="1" applyAlignment="1">
      <alignment horizontal="left" vertical="center" wrapText="1"/>
    </xf>
    <xf numFmtId="0" fontId="0" fillId="2" borderId="13" xfId="0" applyFill="1" applyBorder="1" applyAlignment="1">
      <alignment horizontal="left" vertical="center"/>
    </xf>
    <xf numFmtId="3" fontId="0" fillId="0" borderId="1" xfId="0" applyNumberFormat="1" applyFill="1" applyBorder="1" applyAlignment="1">
      <alignment horizontal="center" vertical="center"/>
    </xf>
    <xf numFmtId="4" fontId="0" fillId="0" borderId="1" xfId="0" applyNumberFormat="1" applyFill="1" applyBorder="1" applyAlignment="1">
      <alignment horizontal="center" vertical="center"/>
    </xf>
    <xf numFmtId="9" fontId="0" fillId="0" borderId="0" xfId="0" applyNumberFormat="1" applyFill="1" applyBorder="1" applyAlignment="1">
      <alignment horizontal="center" vertical="center"/>
    </xf>
    <xf numFmtId="10" fontId="0" fillId="0" borderId="6" xfId="1" applyNumberFormat="1" applyFont="1" applyFill="1" applyBorder="1" applyAlignment="1">
      <alignment horizontal="center" vertical="center"/>
    </xf>
    <xf numFmtId="9" fontId="0" fillId="0" borderId="9" xfId="0" applyNumberFormat="1" applyFill="1" applyBorder="1" applyAlignment="1">
      <alignment horizontal="center" vertical="center"/>
    </xf>
    <xf numFmtId="3" fontId="3" fillId="2" borderId="1" xfId="0" applyNumberFormat="1" applyFont="1" applyFill="1" applyBorder="1" applyAlignment="1">
      <alignment horizontal="center" vertical="center"/>
    </xf>
    <xf numFmtId="0" fontId="0" fillId="0" borderId="15"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2" borderId="15"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xf>
    <xf numFmtId="10" fontId="0" fillId="0" borderId="2" xfId="0" applyNumberFormat="1" applyBorder="1" applyAlignment="1">
      <alignment horizontal="center" vertical="center" wrapText="1"/>
    </xf>
    <xf numFmtId="0" fontId="0" fillId="0" borderId="14" xfId="0" applyBorder="1" applyAlignment="1">
      <alignment horizontal="center" vertical="center" wrapText="1"/>
    </xf>
    <xf numFmtId="0" fontId="0" fillId="0" borderId="14" xfId="0" applyFont="1" applyBorder="1" applyAlignment="1">
      <alignment horizontal="left" vertical="center" wrapText="1"/>
    </xf>
    <xf numFmtId="0" fontId="0" fillId="0" borderId="2" xfId="0" applyFont="1" applyBorder="1" applyAlignment="1">
      <alignment horizontal="left" vertical="center" wrapText="1"/>
    </xf>
    <xf numFmtId="0" fontId="0" fillId="0" borderId="5" xfId="0" applyFont="1" applyBorder="1" applyAlignment="1">
      <alignment horizontal="left" vertical="center" wrapText="1"/>
    </xf>
    <xf numFmtId="0" fontId="0" fillId="0" borderId="14"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14" xfId="0" applyBorder="1" applyAlignment="1">
      <alignment horizontal="center" vertical="center"/>
    </xf>
    <xf numFmtId="0" fontId="0" fillId="0" borderId="15" xfId="0" applyFill="1" applyBorder="1" applyAlignment="1">
      <alignment horizontal="left" vertical="center" wrapText="1"/>
    </xf>
    <xf numFmtId="0" fontId="0" fillId="2" borderId="14" xfId="0" applyFill="1" applyBorder="1" applyAlignment="1">
      <alignment horizontal="left" vertical="center" wrapText="1"/>
    </xf>
    <xf numFmtId="0" fontId="0" fillId="2" borderId="2" xfId="0" applyFill="1" applyBorder="1" applyAlignment="1">
      <alignment horizontal="left" vertical="center" wrapText="1"/>
    </xf>
    <xf numFmtId="0" fontId="0" fillId="2" borderId="5" xfId="0" applyFill="1" applyBorder="1" applyAlignment="1">
      <alignment horizontal="left" vertical="center" wrapText="1"/>
    </xf>
    <xf numFmtId="0" fontId="0" fillId="0" borderId="2" xfId="0" applyBorder="1" applyAlignment="1">
      <alignment horizontal="left" vertical="center"/>
    </xf>
    <xf numFmtId="0" fontId="0" fillId="0" borderId="5" xfId="0" applyBorder="1" applyAlignment="1">
      <alignment horizontal="left" vertical="center"/>
    </xf>
    <xf numFmtId="0" fontId="0" fillId="0" borderId="9" xfId="0" applyFill="1" applyBorder="1" applyAlignment="1">
      <alignment horizontal="left" vertical="center" wrapText="1"/>
    </xf>
    <xf numFmtId="0" fontId="0" fillId="0" borderId="1" xfId="0" applyFill="1" applyBorder="1" applyAlignment="1">
      <alignment horizontal="left" vertical="center" wrapText="1"/>
    </xf>
    <xf numFmtId="0" fontId="0" fillId="0" borderId="6" xfId="0" applyFill="1" applyBorder="1" applyAlignment="1">
      <alignment horizontal="left" vertical="center" wrapText="1"/>
    </xf>
    <xf numFmtId="0" fontId="0" fillId="0" borderId="14" xfId="0" applyFill="1" applyBorder="1" applyAlignment="1">
      <alignment horizontal="left" vertical="center" wrapText="1"/>
    </xf>
    <xf numFmtId="0" fontId="0" fillId="0" borderId="2" xfId="0" applyFill="1" applyBorder="1" applyAlignment="1">
      <alignment horizontal="left" vertical="center" wrapText="1"/>
    </xf>
    <xf numFmtId="0" fontId="0" fillId="0" borderId="5" xfId="0" applyFill="1" applyBorder="1" applyAlignment="1">
      <alignment horizontal="left" vertical="center" wrapText="1"/>
    </xf>
  </cellXfs>
  <cellStyles count="2">
    <cellStyle name="Normal" xfId="0" builtinId="0"/>
    <cellStyle name="Yüzde"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14"/>
  <sheetViews>
    <sheetView tabSelected="1" zoomScale="70" zoomScaleNormal="70" workbookViewId="0">
      <selection activeCell="B2" sqref="B2"/>
    </sheetView>
  </sheetViews>
  <sheetFormatPr defaultRowHeight="15" x14ac:dyDescent="0.25"/>
  <cols>
    <col min="1" max="1" width="6.5703125" customWidth="1"/>
    <col min="2" max="2" width="36.7109375" customWidth="1"/>
    <col min="3" max="3" width="14.42578125" customWidth="1"/>
    <col min="4" max="4" width="15.85546875" customWidth="1"/>
    <col min="5" max="5" width="15.42578125" customWidth="1"/>
    <col min="6" max="6" width="15.42578125" style="24" customWidth="1"/>
    <col min="7" max="7" width="14.42578125" customWidth="1"/>
    <col min="9" max="9" width="9.85546875" bestFit="1" customWidth="1"/>
  </cols>
  <sheetData>
    <row r="1" spans="2:10" ht="15.75" thickBot="1" x14ac:dyDescent="0.3"/>
    <row r="2" spans="2:10" ht="48.75" customHeight="1" x14ac:dyDescent="0.25">
      <c r="B2" s="5" t="s">
        <v>16</v>
      </c>
      <c r="C2" s="43" t="s">
        <v>105</v>
      </c>
      <c r="D2" s="43"/>
      <c r="E2" s="43"/>
      <c r="F2" s="43"/>
      <c r="G2" s="44"/>
    </row>
    <row r="3" spans="2:10" ht="43.5" customHeight="1" x14ac:dyDescent="0.25">
      <c r="B3" s="6" t="s">
        <v>17</v>
      </c>
      <c r="C3" s="45" t="s">
        <v>104</v>
      </c>
      <c r="D3" s="46"/>
      <c r="E3" s="46"/>
      <c r="F3" s="46"/>
      <c r="G3" s="47"/>
    </row>
    <row r="4" spans="2:10" ht="27" customHeight="1" x14ac:dyDescent="0.25">
      <c r="B4" s="6" t="s">
        <v>18</v>
      </c>
      <c r="C4" s="48">
        <f>(G7*C7)+(G9*C9)+(G11*C11)+(G13*C13)</f>
        <v>-1.8964803879837344</v>
      </c>
      <c r="D4" s="46"/>
      <c r="E4" s="46"/>
      <c r="F4" s="46"/>
      <c r="G4" s="47"/>
    </row>
    <row r="5" spans="2:10" ht="24" customHeight="1" x14ac:dyDescent="0.25">
      <c r="B5" s="6" t="s">
        <v>9</v>
      </c>
      <c r="C5" s="49" t="s">
        <v>19</v>
      </c>
      <c r="D5" s="46"/>
      <c r="E5" s="46"/>
      <c r="F5" s="46"/>
      <c r="G5" s="47"/>
      <c r="J5" s="3"/>
    </row>
    <row r="6" spans="2:10" ht="76.5" customHeight="1" x14ac:dyDescent="0.25">
      <c r="B6" s="7" t="s">
        <v>0</v>
      </c>
      <c r="C6" s="4" t="s">
        <v>1</v>
      </c>
      <c r="D6" s="1" t="s">
        <v>2</v>
      </c>
      <c r="E6" s="1" t="s">
        <v>3</v>
      </c>
      <c r="F6" s="25" t="s">
        <v>4</v>
      </c>
      <c r="G6" s="2" t="s">
        <v>5</v>
      </c>
      <c r="I6" s="19"/>
    </row>
    <row r="7" spans="2:10" ht="80.25" customHeight="1" x14ac:dyDescent="0.25">
      <c r="B7" s="29" t="s">
        <v>99</v>
      </c>
      <c r="C7" s="10">
        <v>0.25</v>
      </c>
      <c r="D7" s="11">
        <v>5</v>
      </c>
      <c r="E7" s="11">
        <v>7</v>
      </c>
      <c r="F7" s="17">
        <v>6</v>
      </c>
      <c r="G7" s="15">
        <f>(F7-D7)/(E7-D7)</f>
        <v>0.5</v>
      </c>
    </row>
    <row r="8" spans="2:10" ht="72" customHeight="1" thickBot="1" x14ac:dyDescent="0.3">
      <c r="B8" s="6" t="s">
        <v>10</v>
      </c>
      <c r="C8" s="40" t="s">
        <v>140</v>
      </c>
      <c r="D8" s="41"/>
      <c r="E8" s="41"/>
      <c r="F8" s="41"/>
      <c r="G8" s="42"/>
    </row>
    <row r="9" spans="2:10" ht="66" customHeight="1" x14ac:dyDescent="0.25">
      <c r="B9" s="29" t="s">
        <v>100</v>
      </c>
      <c r="C9" s="16">
        <v>0.25</v>
      </c>
      <c r="D9" s="17">
        <v>1321</v>
      </c>
      <c r="E9" s="17">
        <v>1430</v>
      </c>
      <c r="F9" s="17">
        <v>128</v>
      </c>
      <c r="G9" s="18">
        <f>(F9-D9)/(E9-D9)</f>
        <v>-10.944954128440367</v>
      </c>
    </row>
    <row r="10" spans="2:10" ht="66.75" customHeight="1" thickBot="1" x14ac:dyDescent="0.3">
      <c r="B10" s="6" t="s">
        <v>10</v>
      </c>
      <c r="C10" s="37" t="s">
        <v>123</v>
      </c>
      <c r="D10" s="38"/>
      <c r="E10" s="38"/>
      <c r="F10" s="38"/>
      <c r="G10" s="39"/>
    </row>
    <row r="11" spans="2:10" ht="60" x14ac:dyDescent="0.25">
      <c r="B11" s="29" t="s">
        <v>101</v>
      </c>
      <c r="C11" s="10">
        <v>0.25</v>
      </c>
      <c r="D11" s="11">
        <v>15987</v>
      </c>
      <c r="E11" s="11">
        <v>17000</v>
      </c>
      <c r="F11" s="17">
        <v>16452</v>
      </c>
      <c r="G11" s="15">
        <f t="shared" ref="G11" si="0">(F11-D11)/(E11-D11)</f>
        <v>0.45903257650542939</v>
      </c>
      <c r="I11" s="13"/>
    </row>
    <row r="12" spans="2:10" ht="53.25" customHeight="1" thickBot="1" x14ac:dyDescent="0.3">
      <c r="B12" s="6" t="s">
        <v>10</v>
      </c>
      <c r="C12" s="37" t="s">
        <v>91</v>
      </c>
      <c r="D12" s="38"/>
      <c r="E12" s="38"/>
      <c r="F12" s="38"/>
      <c r="G12" s="39"/>
    </row>
    <row r="13" spans="2:10" ht="60" x14ac:dyDescent="0.25">
      <c r="B13" s="29" t="s">
        <v>102</v>
      </c>
      <c r="C13" s="10">
        <v>0.25</v>
      </c>
      <c r="D13" s="11">
        <v>132</v>
      </c>
      <c r="E13" s="11">
        <v>142</v>
      </c>
      <c r="F13" s="31">
        <v>156</v>
      </c>
      <c r="G13" s="15">
        <f>(F13-D13)/(E13-D13)</f>
        <v>2.4</v>
      </c>
    </row>
    <row r="14" spans="2:10" ht="71.25" customHeight="1" thickBot="1" x14ac:dyDescent="0.3">
      <c r="B14" s="9" t="s">
        <v>10</v>
      </c>
      <c r="C14" s="37" t="s">
        <v>93</v>
      </c>
      <c r="D14" s="38"/>
      <c r="E14" s="38"/>
      <c r="F14" s="38"/>
      <c r="G14" s="39"/>
    </row>
  </sheetData>
  <mergeCells count="8">
    <mergeCell ref="C14:G14"/>
    <mergeCell ref="C8:G8"/>
    <mergeCell ref="C10:G10"/>
    <mergeCell ref="C12:G12"/>
    <mergeCell ref="C2:G2"/>
    <mergeCell ref="C3:G3"/>
    <mergeCell ref="C4:G4"/>
    <mergeCell ref="C5:G5"/>
  </mergeCells>
  <pageMargins left="0.70866141732283472" right="0.70866141732283472" top="0.74803149606299213" bottom="0.74803149606299213" header="0.31496062992125984" footer="0.31496062992125984"/>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J12"/>
  <sheetViews>
    <sheetView zoomScale="85" zoomScaleNormal="85" zoomScaleSheetLayoutView="90" workbookViewId="0">
      <selection activeCell="I8" sqref="I8"/>
    </sheetView>
  </sheetViews>
  <sheetFormatPr defaultRowHeight="15" x14ac:dyDescent="0.25"/>
  <cols>
    <col min="2" max="2" width="32.85546875" customWidth="1"/>
    <col min="3" max="7" width="15.85546875" customWidth="1"/>
  </cols>
  <sheetData>
    <row r="1" spans="2:10" ht="15.75" thickBot="1" x14ac:dyDescent="0.3"/>
    <row r="2" spans="2:10" ht="48.75" customHeight="1" x14ac:dyDescent="0.25">
      <c r="B2" s="5" t="s">
        <v>66</v>
      </c>
      <c r="C2" s="43" t="s">
        <v>15</v>
      </c>
      <c r="D2" s="43"/>
      <c r="E2" s="43"/>
      <c r="F2" s="43"/>
      <c r="G2" s="44"/>
    </row>
    <row r="3" spans="2:10" ht="42.75" customHeight="1" x14ac:dyDescent="0.25">
      <c r="B3" s="6" t="s">
        <v>74</v>
      </c>
      <c r="C3" s="45" t="s">
        <v>75</v>
      </c>
      <c r="D3" s="46"/>
      <c r="E3" s="46"/>
      <c r="F3" s="46"/>
      <c r="G3" s="47"/>
    </row>
    <row r="4" spans="2:10" ht="35.25" customHeight="1" x14ac:dyDescent="0.25">
      <c r="B4" s="6" t="s">
        <v>76</v>
      </c>
      <c r="C4" s="48">
        <f>(G7*C7)+(G9*C9)+(G11*C11)</f>
        <v>-0.28138478260869526</v>
      </c>
      <c r="D4" s="46"/>
      <c r="E4" s="46"/>
      <c r="F4" s="46"/>
      <c r="G4" s="47"/>
    </row>
    <row r="5" spans="2:10" ht="27" customHeight="1" x14ac:dyDescent="0.25">
      <c r="B5" s="6" t="s">
        <v>9</v>
      </c>
      <c r="C5" s="45" t="s">
        <v>77</v>
      </c>
      <c r="D5" s="46"/>
      <c r="E5" s="46"/>
      <c r="F5" s="46"/>
      <c r="G5" s="47"/>
      <c r="J5" s="3"/>
    </row>
    <row r="6" spans="2:10" ht="76.5" customHeight="1" x14ac:dyDescent="0.25">
      <c r="B6" s="7" t="s">
        <v>0</v>
      </c>
      <c r="C6" s="4" t="s">
        <v>1</v>
      </c>
      <c r="D6" s="1" t="s">
        <v>2</v>
      </c>
      <c r="E6" s="1" t="s">
        <v>3</v>
      </c>
      <c r="F6" s="1" t="s">
        <v>4</v>
      </c>
      <c r="G6" s="2" t="s">
        <v>5</v>
      </c>
    </row>
    <row r="7" spans="2:10" ht="45" x14ac:dyDescent="0.25">
      <c r="B7" s="29" t="s">
        <v>78</v>
      </c>
      <c r="C7" s="33">
        <v>0.35</v>
      </c>
      <c r="D7" s="31">
        <v>140000</v>
      </c>
      <c r="E7" s="31">
        <v>147000</v>
      </c>
      <c r="F7" s="31">
        <v>66181</v>
      </c>
      <c r="G7" s="34">
        <f>(F7-D7)/(E7-D7)</f>
        <v>-10.545571428571428</v>
      </c>
    </row>
    <row r="8" spans="2:10" ht="47.25" customHeight="1" thickBot="1" x14ac:dyDescent="0.3">
      <c r="B8" s="6" t="s">
        <v>10</v>
      </c>
      <c r="C8" s="59" t="s">
        <v>146</v>
      </c>
      <c r="D8" s="56"/>
      <c r="E8" s="56"/>
      <c r="F8" s="56"/>
      <c r="G8" s="57"/>
    </row>
    <row r="9" spans="2:10" ht="45" x14ac:dyDescent="0.25">
      <c r="B9" s="29" t="s">
        <v>79</v>
      </c>
      <c r="C9" s="33">
        <v>0.35</v>
      </c>
      <c r="D9" s="31">
        <v>305</v>
      </c>
      <c r="E9" s="31">
        <v>420</v>
      </c>
      <c r="F9" s="31">
        <v>341</v>
      </c>
      <c r="G9" s="34">
        <f>(F9-D9)/(E9-D9)</f>
        <v>0.31304347826086959</v>
      </c>
    </row>
    <row r="10" spans="2:10" ht="45" customHeight="1" thickBot="1" x14ac:dyDescent="0.3">
      <c r="B10" s="9" t="s">
        <v>10</v>
      </c>
      <c r="C10" s="59" t="s">
        <v>115</v>
      </c>
      <c r="D10" s="56"/>
      <c r="E10" s="56"/>
      <c r="F10" s="56"/>
      <c r="G10" s="57"/>
    </row>
    <row r="11" spans="2:10" ht="42.75" customHeight="1" x14ac:dyDescent="0.25">
      <c r="B11" s="29" t="s">
        <v>90</v>
      </c>
      <c r="C11" s="33">
        <v>0.3</v>
      </c>
      <c r="D11" s="31">
        <v>21</v>
      </c>
      <c r="E11" s="31">
        <v>22</v>
      </c>
      <c r="F11" s="31">
        <v>32</v>
      </c>
      <c r="G11" s="34">
        <f>(F11-D11)/(E11-D11)</f>
        <v>11</v>
      </c>
    </row>
    <row r="12" spans="2:10" ht="160.5" customHeight="1" thickBot="1" x14ac:dyDescent="0.3">
      <c r="B12" s="9" t="s">
        <v>10</v>
      </c>
      <c r="C12" s="37" t="s">
        <v>116</v>
      </c>
      <c r="D12" s="38"/>
      <c r="E12" s="38"/>
      <c r="F12" s="38"/>
      <c r="G12" s="39"/>
    </row>
  </sheetData>
  <mergeCells count="7">
    <mergeCell ref="C12:G12"/>
    <mergeCell ref="C10:G10"/>
    <mergeCell ref="C2:G2"/>
    <mergeCell ref="C3:G3"/>
    <mergeCell ref="C4:G4"/>
    <mergeCell ref="C5:G5"/>
    <mergeCell ref="C8:G8"/>
  </mergeCells>
  <pageMargins left="0.70866141732283472" right="0.70866141732283472" top="0.74803149606299213" bottom="0.74803149606299213" header="0.31496062992125984" footer="0.31496062992125984"/>
  <pageSetup paperSize="9" scale="6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H18"/>
  <sheetViews>
    <sheetView zoomScale="70" zoomScaleNormal="70" workbookViewId="0">
      <selection activeCell="I13" sqref="I13"/>
    </sheetView>
  </sheetViews>
  <sheetFormatPr defaultRowHeight="15" x14ac:dyDescent="0.25"/>
  <cols>
    <col min="2" max="2" width="32.85546875" customWidth="1"/>
    <col min="3" max="7" width="15.85546875" customWidth="1"/>
    <col min="8" max="8" width="10.140625" bestFit="1" customWidth="1"/>
  </cols>
  <sheetData>
    <row r="1" spans="2:8" ht="15.75" thickBot="1" x14ac:dyDescent="0.3"/>
    <row r="2" spans="2:8" ht="48.75" customHeight="1" x14ac:dyDescent="0.25">
      <c r="B2" s="5" t="s">
        <v>66</v>
      </c>
      <c r="C2" s="43" t="s">
        <v>15</v>
      </c>
      <c r="D2" s="43"/>
      <c r="E2" s="43"/>
      <c r="F2" s="43"/>
      <c r="G2" s="44"/>
    </row>
    <row r="3" spans="2:8" ht="42.75" customHeight="1" x14ac:dyDescent="0.25">
      <c r="B3" s="6" t="s">
        <v>81</v>
      </c>
      <c r="C3" s="45" t="s">
        <v>80</v>
      </c>
      <c r="D3" s="46"/>
      <c r="E3" s="46"/>
      <c r="F3" s="46"/>
      <c r="G3" s="47"/>
    </row>
    <row r="4" spans="2:8" ht="35.25" customHeight="1" x14ac:dyDescent="0.25">
      <c r="B4" s="6" t="s">
        <v>82</v>
      </c>
      <c r="C4" s="48">
        <f>(G7*C7)+(G9*C9)+(G11*C11)+(G13*C13)+(G15*C15)+(G17*C17)</f>
        <v>-9.7388908657584246</v>
      </c>
      <c r="D4" s="46"/>
      <c r="E4" s="46"/>
      <c r="F4" s="46"/>
      <c r="G4" s="47"/>
    </row>
    <row r="5" spans="2:8" ht="27" customHeight="1" x14ac:dyDescent="0.25">
      <c r="B5" s="6" t="s">
        <v>9</v>
      </c>
      <c r="C5" s="45" t="s">
        <v>65</v>
      </c>
      <c r="D5" s="46"/>
      <c r="E5" s="46"/>
      <c r="F5" s="46"/>
      <c r="G5" s="47"/>
    </row>
    <row r="6" spans="2:8" ht="76.5" customHeight="1" x14ac:dyDescent="0.25">
      <c r="B6" s="7" t="s">
        <v>0</v>
      </c>
      <c r="C6" s="4" t="s">
        <v>1</v>
      </c>
      <c r="D6" s="1" t="s">
        <v>2</v>
      </c>
      <c r="E6" s="1" t="s">
        <v>3</v>
      </c>
      <c r="F6" s="1" t="s">
        <v>4</v>
      </c>
      <c r="G6" s="2" t="s">
        <v>5</v>
      </c>
    </row>
    <row r="7" spans="2:8" ht="60" x14ac:dyDescent="0.25">
      <c r="B7" s="29" t="s">
        <v>85</v>
      </c>
      <c r="C7" s="10">
        <v>0.35</v>
      </c>
      <c r="D7" s="11">
        <v>420</v>
      </c>
      <c r="E7" s="11">
        <v>460</v>
      </c>
      <c r="F7" s="11">
        <v>51</v>
      </c>
      <c r="G7" s="15">
        <f>(F7-D7)/(E7-D7)</f>
        <v>-9.2249999999999996</v>
      </c>
    </row>
    <row r="8" spans="2:8" ht="40.5" customHeight="1" x14ac:dyDescent="0.25">
      <c r="B8" s="6" t="s">
        <v>10</v>
      </c>
      <c r="C8" s="53" t="s">
        <v>145</v>
      </c>
      <c r="D8" s="54"/>
      <c r="E8" s="54"/>
      <c r="F8" s="54"/>
      <c r="G8" s="55"/>
    </row>
    <row r="9" spans="2:8" ht="45" x14ac:dyDescent="0.25">
      <c r="B9" s="29" t="s">
        <v>86</v>
      </c>
      <c r="C9" s="10">
        <v>0.2</v>
      </c>
      <c r="D9" s="11">
        <v>193</v>
      </c>
      <c r="E9" s="11">
        <v>210</v>
      </c>
      <c r="F9" s="17">
        <v>60</v>
      </c>
      <c r="G9" s="15">
        <f>(F9-D9)/(E9-D9)</f>
        <v>-7.8235294117647056</v>
      </c>
    </row>
    <row r="10" spans="2:8" ht="51.75" customHeight="1" thickBot="1" x14ac:dyDescent="0.3">
      <c r="B10" s="6" t="s">
        <v>10</v>
      </c>
      <c r="C10" s="37" t="s">
        <v>117</v>
      </c>
      <c r="D10" s="38"/>
      <c r="E10" s="38"/>
      <c r="F10" s="38"/>
      <c r="G10" s="39"/>
    </row>
    <row r="11" spans="2:8" ht="60" x14ac:dyDescent="0.25">
      <c r="B11" s="29" t="s">
        <v>83</v>
      </c>
      <c r="C11" s="10">
        <v>0.1</v>
      </c>
      <c r="D11" s="11">
        <v>42.3</v>
      </c>
      <c r="E11" s="11">
        <v>39.5</v>
      </c>
      <c r="F11" s="17">
        <v>39</v>
      </c>
      <c r="G11" s="15">
        <f t="shared" ref="G11" si="0">(F11-D11)/(E11-D11)</f>
        <v>1.1785714285714288</v>
      </c>
      <c r="H11" s="13"/>
    </row>
    <row r="12" spans="2:8" ht="50.25" customHeight="1" x14ac:dyDescent="0.25">
      <c r="B12" s="6" t="s">
        <v>10</v>
      </c>
      <c r="C12" s="65" t="s">
        <v>107</v>
      </c>
      <c r="D12" s="66"/>
      <c r="E12" s="66"/>
      <c r="F12" s="66"/>
      <c r="G12" s="67"/>
    </row>
    <row r="13" spans="2:8" ht="75" x14ac:dyDescent="0.25">
      <c r="B13" s="29" t="s">
        <v>84</v>
      </c>
      <c r="C13" s="14">
        <v>0.1</v>
      </c>
      <c r="D13" s="11">
        <v>4312000</v>
      </c>
      <c r="E13" s="11">
        <v>4420000</v>
      </c>
      <c r="F13" s="11">
        <v>423488.14</v>
      </c>
      <c r="G13" s="15">
        <f t="shared" ref="G13" si="1">(F13-D13)/(E13-D13)</f>
        <v>-36.004739444444446</v>
      </c>
    </row>
    <row r="14" spans="2:8" ht="41.25" customHeight="1" x14ac:dyDescent="0.25">
      <c r="B14" s="6" t="s">
        <v>10</v>
      </c>
      <c r="C14" s="68" t="s">
        <v>143</v>
      </c>
      <c r="D14" s="69"/>
      <c r="E14" s="69"/>
      <c r="F14" s="69"/>
      <c r="G14" s="70"/>
    </row>
    <row r="15" spans="2:8" ht="60" x14ac:dyDescent="0.25">
      <c r="B15" s="29" t="s">
        <v>87</v>
      </c>
      <c r="C15" s="14">
        <v>0.1</v>
      </c>
      <c r="D15" s="11">
        <v>14000000</v>
      </c>
      <c r="E15" s="11">
        <v>14500000</v>
      </c>
      <c r="F15" s="11">
        <v>5595000</v>
      </c>
      <c r="G15" s="15">
        <f t="shared" ref="G15" si="2">(F15-D15)/(E15-D15)</f>
        <v>-16.809999999999999</v>
      </c>
      <c r="H15" s="23"/>
    </row>
    <row r="16" spans="2:8" ht="43.5" customHeight="1" x14ac:dyDescent="0.25">
      <c r="B16" s="6" t="s">
        <v>10</v>
      </c>
      <c r="C16" s="68" t="s">
        <v>144</v>
      </c>
      <c r="D16" s="69"/>
      <c r="E16" s="69"/>
      <c r="F16" s="69"/>
      <c r="G16" s="70"/>
      <c r="H16" s="23"/>
    </row>
    <row r="17" spans="2:8" ht="60" x14ac:dyDescent="0.25">
      <c r="B17" s="29" t="s">
        <v>88</v>
      </c>
      <c r="C17" s="14">
        <v>0.15</v>
      </c>
      <c r="D17" s="11">
        <v>74</v>
      </c>
      <c r="E17" s="11">
        <v>85</v>
      </c>
      <c r="F17" s="31">
        <v>90</v>
      </c>
      <c r="G17" s="15">
        <f t="shared" ref="G17" si="3">(F17-D17)/(E17-D17)</f>
        <v>1.4545454545454546</v>
      </c>
      <c r="H17" s="22"/>
    </row>
    <row r="18" spans="2:8" ht="40.5" customHeight="1" thickBot="1" x14ac:dyDescent="0.3">
      <c r="B18" s="9" t="s">
        <v>10</v>
      </c>
      <c r="C18" s="37" t="s">
        <v>111</v>
      </c>
      <c r="D18" s="38"/>
      <c r="E18" s="38"/>
      <c r="F18" s="38"/>
      <c r="G18" s="39"/>
      <c r="H18" s="21"/>
    </row>
  </sheetData>
  <mergeCells count="10">
    <mergeCell ref="C12:G12"/>
    <mergeCell ref="C14:G14"/>
    <mergeCell ref="C16:G16"/>
    <mergeCell ref="C18:G18"/>
    <mergeCell ref="C2:G2"/>
    <mergeCell ref="C3:G3"/>
    <mergeCell ref="C4:G4"/>
    <mergeCell ref="C5:G5"/>
    <mergeCell ref="C8:G8"/>
    <mergeCell ref="C10:G10"/>
  </mergeCells>
  <pageMargins left="0.70866141732283472" right="0.70866141732283472" top="0.74803149606299213" bottom="0.74803149606299213" header="0.31496062992125984" footer="0.31496062992125984"/>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14"/>
  <sheetViews>
    <sheetView zoomScale="85" zoomScaleNormal="85" workbookViewId="0">
      <selection activeCell="D7" sqref="D7"/>
    </sheetView>
  </sheetViews>
  <sheetFormatPr defaultRowHeight="15" x14ac:dyDescent="0.25"/>
  <cols>
    <col min="2" max="2" width="32.85546875" customWidth="1"/>
    <col min="3" max="3" width="14.42578125" customWidth="1"/>
    <col min="4" max="4" width="15.85546875" customWidth="1"/>
    <col min="5" max="6" width="15.42578125" customWidth="1"/>
    <col min="7" max="7" width="14.42578125" customWidth="1"/>
  </cols>
  <sheetData>
    <row r="1" spans="2:10" ht="15.75" thickBot="1" x14ac:dyDescent="0.3"/>
    <row r="2" spans="2:10" ht="48.75" customHeight="1" x14ac:dyDescent="0.25">
      <c r="B2" s="5" t="s">
        <v>16</v>
      </c>
      <c r="C2" s="43" t="s">
        <v>15</v>
      </c>
      <c r="D2" s="43"/>
      <c r="E2" s="43"/>
      <c r="F2" s="43"/>
      <c r="G2" s="44"/>
    </row>
    <row r="3" spans="2:10" ht="43.5" customHeight="1" x14ac:dyDescent="0.25">
      <c r="B3" s="6" t="s">
        <v>25</v>
      </c>
      <c r="C3" s="45" t="s">
        <v>20</v>
      </c>
      <c r="D3" s="46"/>
      <c r="E3" s="46"/>
      <c r="F3" s="46"/>
      <c r="G3" s="47"/>
    </row>
    <row r="4" spans="2:10" ht="35.25" customHeight="1" x14ac:dyDescent="0.25">
      <c r="B4" s="6" t="s">
        <v>26</v>
      </c>
      <c r="C4" s="48">
        <f>(G7*C7)+(G9*C9)+(G11*C11)+(G13*C13)</f>
        <v>-5.6314102564102564</v>
      </c>
      <c r="D4" s="46"/>
      <c r="E4" s="46"/>
      <c r="F4" s="46"/>
      <c r="G4" s="47"/>
    </row>
    <row r="5" spans="2:10" ht="24" customHeight="1" x14ac:dyDescent="0.25">
      <c r="B5" s="6" t="s">
        <v>9</v>
      </c>
      <c r="C5" s="49" t="s">
        <v>19</v>
      </c>
      <c r="D5" s="46"/>
      <c r="E5" s="46"/>
      <c r="F5" s="46"/>
      <c r="G5" s="47"/>
      <c r="J5" s="3"/>
    </row>
    <row r="6" spans="2:10" ht="76.5" customHeight="1" x14ac:dyDescent="0.25">
      <c r="B6" s="7" t="s">
        <v>0</v>
      </c>
      <c r="C6" s="4" t="s">
        <v>1</v>
      </c>
      <c r="D6" s="1" t="s">
        <v>2</v>
      </c>
      <c r="E6" s="1" t="s">
        <v>3</v>
      </c>
      <c r="F6" s="1" t="s">
        <v>4</v>
      </c>
      <c r="G6" s="2" t="s">
        <v>5</v>
      </c>
    </row>
    <row r="7" spans="2:10" ht="45" x14ac:dyDescent="0.25">
      <c r="B7" s="29" t="s">
        <v>23</v>
      </c>
      <c r="C7" s="10">
        <v>0.25</v>
      </c>
      <c r="D7" s="11">
        <v>63</v>
      </c>
      <c r="E7" s="11">
        <v>76</v>
      </c>
      <c r="F7" s="31">
        <v>15</v>
      </c>
      <c r="G7" s="15">
        <f>(F7-D7)/(E7-D7)</f>
        <v>-3.6923076923076925</v>
      </c>
    </row>
    <row r="8" spans="2:10" ht="37.5" customHeight="1" x14ac:dyDescent="0.25">
      <c r="B8" s="6" t="s">
        <v>10</v>
      </c>
      <c r="C8" s="50" t="s">
        <v>113</v>
      </c>
      <c r="D8" s="51"/>
      <c r="E8" s="51"/>
      <c r="F8" s="51"/>
      <c r="G8" s="52"/>
    </row>
    <row r="9" spans="2:10" ht="45" x14ac:dyDescent="0.25">
      <c r="B9" s="29" t="s">
        <v>24</v>
      </c>
      <c r="C9" s="10">
        <v>0.25</v>
      </c>
      <c r="D9" s="11">
        <v>4</v>
      </c>
      <c r="E9" s="11">
        <v>7</v>
      </c>
      <c r="F9" s="31">
        <v>0</v>
      </c>
      <c r="G9" s="15">
        <f>(F9-D9)/(E9-D9)</f>
        <v>-1.3333333333333333</v>
      </c>
    </row>
    <row r="10" spans="2:10" ht="34.5" customHeight="1" x14ac:dyDescent="0.25">
      <c r="B10" s="6" t="s">
        <v>10</v>
      </c>
      <c r="C10" s="50" t="s">
        <v>122</v>
      </c>
      <c r="D10" s="51"/>
      <c r="E10" s="51"/>
      <c r="F10" s="51"/>
      <c r="G10" s="52"/>
    </row>
    <row r="11" spans="2:10" ht="30" x14ac:dyDescent="0.25">
      <c r="B11" s="29" t="s">
        <v>21</v>
      </c>
      <c r="C11" s="10">
        <v>0.25</v>
      </c>
      <c r="D11" s="11">
        <v>75</v>
      </c>
      <c r="E11" s="11">
        <v>80</v>
      </c>
      <c r="F11" s="11">
        <v>44</v>
      </c>
      <c r="G11" s="15">
        <f>(F11-D11)/(E11-D11)</f>
        <v>-6.2</v>
      </c>
      <c r="I11" s="13"/>
    </row>
    <row r="12" spans="2:10" ht="41.25" customHeight="1" x14ac:dyDescent="0.25">
      <c r="B12" s="6" t="s">
        <v>10</v>
      </c>
      <c r="C12" s="53" t="s">
        <v>124</v>
      </c>
      <c r="D12" s="54"/>
      <c r="E12" s="54"/>
      <c r="F12" s="54"/>
      <c r="G12" s="55"/>
    </row>
    <row r="13" spans="2:10" ht="30" x14ac:dyDescent="0.25">
      <c r="B13" s="29" t="s">
        <v>22</v>
      </c>
      <c r="C13" s="10">
        <v>0.25</v>
      </c>
      <c r="D13" s="11">
        <v>115</v>
      </c>
      <c r="E13" s="11">
        <v>125</v>
      </c>
      <c r="F13" s="17">
        <v>2</v>
      </c>
      <c r="G13" s="15">
        <f>(F13-D13)/(E13-D13)</f>
        <v>-11.3</v>
      </c>
    </row>
    <row r="14" spans="2:10" ht="57.75" customHeight="1" thickBot="1" x14ac:dyDescent="0.3">
      <c r="B14" s="30" t="s">
        <v>10</v>
      </c>
      <c r="C14" s="37" t="s">
        <v>92</v>
      </c>
      <c r="D14" s="38"/>
      <c r="E14" s="38"/>
      <c r="F14" s="38"/>
      <c r="G14" s="39"/>
    </row>
  </sheetData>
  <mergeCells count="8">
    <mergeCell ref="C2:G2"/>
    <mergeCell ref="C3:G3"/>
    <mergeCell ref="C4:G4"/>
    <mergeCell ref="C5:G5"/>
    <mergeCell ref="C14:G14"/>
    <mergeCell ref="C8:G8"/>
    <mergeCell ref="C10:G10"/>
    <mergeCell ref="C12:G12"/>
  </mergeCells>
  <pageMargins left="0.70866141732283472" right="0.70866141732283472"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K18"/>
  <sheetViews>
    <sheetView zoomScale="70" zoomScaleNormal="70" workbookViewId="0">
      <selection activeCell="C12" sqref="C12:G12"/>
    </sheetView>
  </sheetViews>
  <sheetFormatPr defaultRowHeight="15" x14ac:dyDescent="0.25"/>
  <cols>
    <col min="1" max="1" width="4.140625" customWidth="1"/>
    <col min="2" max="2" width="41.140625" customWidth="1"/>
    <col min="3" max="3" width="14.42578125" customWidth="1"/>
    <col min="4" max="4" width="15.85546875" customWidth="1"/>
    <col min="5" max="6" width="15.42578125" customWidth="1"/>
    <col min="7" max="7" width="20.140625" customWidth="1"/>
  </cols>
  <sheetData>
    <row r="1" spans="2:11" ht="15.75" thickBot="1" x14ac:dyDescent="0.3"/>
    <row r="2" spans="2:11" ht="48.75" customHeight="1" x14ac:dyDescent="0.25">
      <c r="B2" s="5" t="s">
        <v>11</v>
      </c>
      <c r="C2" s="43" t="s">
        <v>27</v>
      </c>
      <c r="D2" s="43"/>
      <c r="E2" s="43"/>
      <c r="F2" s="43"/>
      <c r="G2" s="44"/>
    </row>
    <row r="3" spans="2:11" ht="43.5" customHeight="1" x14ac:dyDescent="0.25">
      <c r="B3" s="6" t="s">
        <v>30</v>
      </c>
      <c r="C3" s="45" t="s">
        <v>28</v>
      </c>
      <c r="D3" s="46"/>
      <c r="E3" s="46"/>
      <c r="F3" s="46"/>
      <c r="G3" s="47"/>
    </row>
    <row r="4" spans="2:11" ht="35.25" customHeight="1" x14ac:dyDescent="0.25">
      <c r="B4" s="6" t="s">
        <v>31</v>
      </c>
      <c r="C4" s="48">
        <f>(G7*C7)+(G9*C9)+(G11*C11)+(G13*C13)+(G15*C15)+(G17*C17)</f>
        <v>-4.385775400430572</v>
      </c>
      <c r="D4" s="46"/>
      <c r="E4" s="46"/>
      <c r="F4" s="46"/>
      <c r="G4" s="47"/>
    </row>
    <row r="5" spans="2:11" ht="24" customHeight="1" x14ac:dyDescent="0.25">
      <c r="B5" s="6" t="s">
        <v>9</v>
      </c>
      <c r="C5" s="49" t="s">
        <v>29</v>
      </c>
      <c r="D5" s="46"/>
      <c r="E5" s="46"/>
      <c r="F5" s="46"/>
      <c r="G5" s="47"/>
      <c r="J5" s="3"/>
    </row>
    <row r="6" spans="2:11" ht="76.5" customHeight="1" x14ac:dyDescent="0.25">
      <c r="B6" s="7" t="s">
        <v>0</v>
      </c>
      <c r="C6" s="4" t="s">
        <v>1</v>
      </c>
      <c r="D6" s="1" t="s">
        <v>2</v>
      </c>
      <c r="E6" s="1" t="s">
        <v>3</v>
      </c>
      <c r="F6" s="1" t="s">
        <v>4</v>
      </c>
      <c r="G6" s="2" t="s">
        <v>5</v>
      </c>
    </row>
    <row r="7" spans="2:11" ht="77.25" customHeight="1" x14ac:dyDescent="0.25">
      <c r="B7" s="29" t="s">
        <v>97</v>
      </c>
      <c r="C7" s="10">
        <v>0.25</v>
      </c>
      <c r="D7" s="11">
        <v>107</v>
      </c>
      <c r="E7" s="11">
        <v>162</v>
      </c>
      <c r="F7" s="11">
        <v>80</v>
      </c>
      <c r="G7" s="15">
        <f>(F7-D7)/(E7-D7)</f>
        <v>-0.49090909090909091</v>
      </c>
    </row>
    <row r="8" spans="2:11" ht="32.25" customHeight="1" thickBot="1" x14ac:dyDescent="0.3">
      <c r="B8" s="6" t="s">
        <v>10</v>
      </c>
      <c r="C8" s="37" t="s">
        <v>141</v>
      </c>
      <c r="D8" s="38"/>
      <c r="E8" s="38"/>
      <c r="F8" s="38"/>
      <c r="G8" s="39"/>
    </row>
    <row r="9" spans="2:11" ht="45" x14ac:dyDescent="0.25">
      <c r="B9" s="29" t="s">
        <v>32</v>
      </c>
      <c r="C9" s="10">
        <v>0.15</v>
      </c>
      <c r="D9" s="11">
        <v>229</v>
      </c>
      <c r="E9" s="11">
        <v>279</v>
      </c>
      <c r="F9" s="11">
        <v>79</v>
      </c>
      <c r="G9" s="15">
        <f>(F9-D9)/(E9-D9)</f>
        <v>-3</v>
      </c>
    </row>
    <row r="10" spans="2:11" ht="38.25" customHeight="1" thickBot="1" x14ac:dyDescent="0.3">
      <c r="B10" s="6" t="s">
        <v>10</v>
      </c>
      <c r="C10" s="37" t="s">
        <v>106</v>
      </c>
      <c r="D10" s="38"/>
      <c r="E10" s="38"/>
      <c r="F10" s="38"/>
      <c r="G10" s="39"/>
    </row>
    <row r="11" spans="2:11" ht="46.5" customHeight="1" x14ac:dyDescent="0.25">
      <c r="B11" s="8" t="s">
        <v>125</v>
      </c>
      <c r="C11" s="10">
        <v>0.1</v>
      </c>
      <c r="D11" s="11">
        <v>302</v>
      </c>
      <c r="E11" s="11">
        <v>347</v>
      </c>
      <c r="F11" s="11">
        <v>182</v>
      </c>
      <c r="G11" s="15">
        <f t="shared" ref="G11:G13" si="0">(F11-D11)/(E11-D11)</f>
        <v>-2.6666666666666665</v>
      </c>
      <c r="H11" s="24"/>
      <c r="I11" s="27"/>
      <c r="J11" s="24"/>
      <c r="K11" s="24"/>
    </row>
    <row r="12" spans="2:11" ht="43.5" customHeight="1" thickBot="1" x14ac:dyDescent="0.3">
      <c r="B12" s="6" t="s">
        <v>10</v>
      </c>
      <c r="C12" s="37" t="s">
        <v>129</v>
      </c>
      <c r="D12" s="38"/>
      <c r="E12" s="38"/>
      <c r="F12" s="38"/>
      <c r="G12" s="39"/>
    </row>
    <row r="13" spans="2:11" ht="49.5" customHeight="1" x14ac:dyDescent="0.25">
      <c r="B13" s="29" t="s">
        <v>126</v>
      </c>
      <c r="C13" s="10">
        <v>0.15</v>
      </c>
      <c r="D13" s="11">
        <v>296</v>
      </c>
      <c r="E13" s="11">
        <v>309</v>
      </c>
      <c r="F13" s="11">
        <v>20</v>
      </c>
      <c r="G13" s="15">
        <f t="shared" si="0"/>
        <v>-21.23076923076923</v>
      </c>
    </row>
    <row r="14" spans="2:11" ht="51.75" customHeight="1" thickBot="1" x14ac:dyDescent="0.3">
      <c r="B14" s="9" t="s">
        <v>10</v>
      </c>
      <c r="C14" s="37" t="s">
        <v>103</v>
      </c>
      <c r="D14" s="38"/>
      <c r="E14" s="38"/>
      <c r="F14" s="38"/>
      <c r="G14" s="39"/>
    </row>
    <row r="15" spans="2:11" ht="64.5" customHeight="1" x14ac:dyDescent="0.25">
      <c r="B15" s="29" t="s">
        <v>127</v>
      </c>
      <c r="C15" s="10">
        <v>0.1</v>
      </c>
      <c r="D15" s="11">
        <v>537</v>
      </c>
      <c r="E15" s="11">
        <v>624</v>
      </c>
      <c r="F15" s="11">
        <v>90</v>
      </c>
      <c r="G15" s="15">
        <f t="shared" ref="G15" si="1">(F15-D15)/(E15-D15)</f>
        <v>-5.1379310344827589</v>
      </c>
    </row>
    <row r="16" spans="2:11" ht="52.5" customHeight="1" thickBot="1" x14ac:dyDescent="0.3">
      <c r="B16" s="9" t="s">
        <v>10</v>
      </c>
      <c r="C16" s="37" t="s">
        <v>131</v>
      </c>
      <c r="D16" s="38"/>
      <c r="E16" s="38"/>
      <c r="F16" s="38"/>
      <c r="G16" s="39"/>
    </row>
    <row r="17" spans="2:7" ht="45" x14ac:dyDescent="0.25">
      <c r="B17" s="29" t="s">
        <v>128</v>
      </c>
      <c r="C17" s="10">
        <v>0.25</v>
      </c>
      <c r="D17" s="11">
        <v>1118</v>
      </c>
      <c r="E17" s="11">
        <v>1340</v>
      </c>
      <c r="F17" s="11">
        <v>1253</v>
      </c>
      <c r="G17" s="15">
        <f t="shared" ref="G17" si="2">(F17-D17)/(E17-D17)</f>
        <v>0.60810810810810811</v>
      </c>
    </row>
    <row r="18" spans="2:7" ht="44.25" customHeight="1" thickBot="1" x14ac:dyDescent="0.3">
      <c r="B18" s="9" t="s">
        <v>10</v>
      </c>
      <c r="C18" s="40" t="s">
        <v>130</v>
      </c>
      <c r="D18" s="41"/>
      <c r="E18" s="41"/>
      <c r="F18" s="41"/>
      <c r="G18" s="42"/>
    </row>
  </sheetData>
  <mergeCells count="10">
    <mergeCell ref="C18:G18"/>
    <mergeCell ref="C8:G8"/>
    <mergeCell ref="C10:G10"/>
    <mergeCell ref="C12:G12"/>
    <mergeCell ref="C2:G2"/>
    <mergeCell ref="C3:G3"/>
    <mergeCell ref="C4:G4"/>
    <mergeCell ref="C5:G5"/>
    <mergeCell ref="C14:G14"/>
    <mergeCell ref="C16:G16"/>
  </mergeCells>
  <pageMargins left="0.70866141732283472" right="0.70866141732283472"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H12"/>
  <sheetViews>
    <sheetView zoomScale="85" zoomScaleNormal="85" workbookViewId="0">
      <selection activeCell="F11" sqref="F11"/>
    </sheetView>
  </sheetViews>
  <sheetFormatPr defaultRowHeight="15" x14ac:dyDescent="0.25"/>
  <cols>
    <col min="2" max="2" width="34.140625" customWidth="1"/>
    <col min="3" max="3" width="14.42578125" customWidth="1"/>
    <col min="4" max="4" width="15.85546875" customWidth="1"/>
    <col min="5" max="6" width="15.42578125" customWidth="1"/>
    <col min="7" max="7" width="14.42578125" customWidth="1"/>
  </cols>
  <sheetData>
    <row r="1" spans="2:8" ht="15.75" thickBot="1" x14ac:dyDescent="0.3"/>
    <row r="2" spans="2:8" ht="48.75" customHeight="1" x14ac:dyDescent="0.25">
      <c r="B2" s="5" t="s">
        <v>11</v>
      </c>
      <c r="C2" s="43" t="s">
        <v>27</v>
      </c>
      <c r="D2" s="43"/>
      <c r="E2" s="43"/>
      <c r="F2" s="43"/>
      <c r="G2" s="44"/>
    </row>
    <row r="3" spans="2:8" ht="43.5" customHeight="1" x14ac:dyDescent="0.25">
      <c r="B3" s="6" t="s">
        <v>35</v>
      </c>
      <c r="C3" s="45" t="s">
        <v>33</v>
      </c>
      <c r="D3" s="46"/>
      <c r="E3" s="46"/>
      <c r="F3" s="46"/>
      <c r="G3" s="47"/>
    </row>
    <row r="4" spans="2:8" ht="35.25" customHeight="1" x14ac:dyDescent="0.25">
      <c r="B4" s="6" t="s">
        <v>36</v>
      </c>
      <c r="C4" s="48">
        <f>(G7*C7)+(G9*C9)+(G11*C11)</f>
        <v>-1.2379807472199751</v>
      </c>
      <c r="D4" s="46"/>
      <c r="E4" s="46"/>
      <c r="F4" s="46"/>
      <c r="G4" s="47"/>
    </row>
    <row r="5" spans="2:8" ht="24" customHeight="1" x14ac:dyDescent="0.25">
      <c r="B5" s="6" t="s">
        <v>9</v>
      </c>
      <c r="C5" s="49" t="s">
        <v>34</v>
      </c>
      <c r="D5" s="46"/>
      <c r="E5" s="46"/>
      <c r="F5" s="46"/>
      <c r="G5" s="47"/>
      <c r="H5" s="3"/>
    </row>
    <row r="6" spans="2:8" ht="76.5" customHeight="1" x14ac:dyDescent="0.25">
      <c r="B6" s="7" t="s">
        <v>0</v>
      </c>
      <c r="C6" s="4" t="s">
        <v>1</v>
      </c>
      <c r="D6" s="1" t="s">
        <v>2</v>
      </c>
      <c r="E6" s="1" t="s">
        <v>3</v>
      </c>
      <c r="F6" s="1" t="s">
        <v>4</v>
      </c>
      <c r="G6" s="2" t="s">
        <v>5</v>
      </c>
    </row>
    <row r="7" spans="2:8" ht="45" x14ac:dyDescent="0.25">
      <c r="B7" s="29" t="s">
        <v>37</v>
      </c>
      <c r="C7" s="10">
        <v>0.5</v>
      </c>
      <c r="D7" s="11">
        <v>450000</v>
      </c>
      <c r="E7" s="11">
        <v>550000</v>
      </c>
      <c r="F7" s="32">
        <v>323814.95</v>
      </c>
      <c r="G7" s="15">
        <f>(F7-D7)/(E7-D7)</f>
        <v>-1.2618505</v>
      </c>
    </row>
    <row r="8" spans="2:8" ht="50.25" customHeight="1" thickBot="1" x14ac:dyDescent="0.3">
      <c r="B8" s="6" t="s">
        <v>10</v>
      </c>
      <c r="C8" s="37" t="s">
        <v>118</v>
      </c>
      <c r="D8" s="38"/>
      <c r="E8" s="38"/>
      <c r="F8" s="38"/>
      <c r="G8" s="39"/>
    </row>
    <row r="9" spans="2:8" ht="60" x14ac:dyDescent="0.25">
      <c r="B9" s="29" t="s">
        <v>38</v>
      </c>
      <c r="C9" s="10">
        <v>0.4</v>
      </c>
      <c r="D9" s="11">
        <v>428814</v>
      </c>
      <c r="E9" s="11">
        <v>545000</v>
      </c>
      <c r="F9" s="28">
        <v>245224</v>
      </c>
      <c r="G9" s="15">
        <f>(F9-D9)/(E9-D9)</f>
        <v>-1.5801387430499372</v>
      </c>
    </row>
    <row r="10" spans="2:8" ht="62.25" customHeight="1" thickBot="1" x14ac:dyDescent="0.3">
      <c r="B10" s="6" t="s">
        <v>10</v>
      </c>
      <c r="C10" s="40" t="s">
        <v>95</v>
      </c>
      <c r="D10" s="41"/>
      <c r="E10" s="41"/>
      <c r="F10" s="41"/>
      <c r="G10" s="42"/>
    </row>
    <row r="11" spans="2:8" ht="60" x14ac:dyDescent="0.25">
      <c r="B11" s="29" t="s">
        <v>39</v>
      </c>
      <c r="C11" s="10">
        <v>0.1</v>
      </c>
      <c r="D11" s="11">
        <v>0</v>
      </c>
      <c r="E11" s="11">
        <v>4</v>
      </c>
      <c r="F11" s="11">
        <v>1</v>
      </c>
      <c r="G11" s="15">
        <f t="shared" ref="G11" si="0">(F11-D11)/(E11-D11)</f>
        <v>0.25</v>
      </c>
    </row>
    <row r="12" spans="2:8" ht="42" customHeight="1" thickBot="1" x14ac:dyDescent="0.3">
      <c r="B12" s="6" t="s">
        <v>10</v>
      </c>
      <c r="C12" s="37" t="s">
        <v>133</v>
      </c>
      <c r="D12" s="38"/>
      <c r="E12" s="38"/>
      <c r="F12" s="38"/>
      <c r="G12" s="39"/>
    </row>
  </sheetData>
  <mergeCells count="7">
    <mergeCell ref="C12:G12"/>
    <mergeCell ref="C8:G8"/>
    <mergeCell ref="C10:G10"/>
    <mergeCell ref="C2:G2"/>
    <mergeCell ref="C3:G3"/>
    <mergeCell ref="C4:G4"/>
    <mergeCell ref="C5:G5"/>
  </mergeCells>
  <pageMargins left="0.70866141732283472" right="0.70866141732283472" top="0.74803149606299213" bottom="0.74803149606299213"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J16"/>
  <sheetViews>
    <sheetView zoomScale="70" zoomScaleNormal="70" workbookViewId="0">
      <selection activeCell="B15" sqref="B15"/>
    </sheetView>
  </sheetViews>
  <sheetFormatPr defaultRowHeight="15" x14ac:dyDescent="0.25"/>
  <cols>
    <col min="2" max="2" width="32.85546875" customWidth="1"/>
    <col min="3" max="3" width="14.42578125" customWidth="1"/>
    <col min="4" max="4" width="15.85546875" customWidth="1"/>
    <col min="5" max="6" width="15.42578125" customWidth="1"/>
    <col min="7" max="7" width="14.42578125" customWidth="1"/>
  </cols>
  <sheetData>
    <row r="1" spans="2:10" ht="15.75" thickBot="1" x14ac:dyDescent="0.3"/>
    <row r="2" spans="2:10" ht="48.75" customHeight="1" x14ac:dyDescent="0.25">
      <c r="B2" s="5" t="s">
        <v>11</v>
      </c>
      <c r="C2" s="43" t="s">
        <v>27</v>
      </c>
      <c r="D2" s="43"/>
      <c r="E2" s="43"/>
      <c r="F2" s="43"/>
      <c r="G2" s="44"/>
    </row>
    <row r="3" spans="2:10" ht="43.5" customHeight="1" x14ac:dyDescent="0.25">
      <c r="B3" s="6" t="s">
        <v>45</v>
      </c>
      <c r="C3" s="45" t="s">
        <v>40</v>
      </c>
      <c r="D3" s="46"/>
      <c r="E3" s="46"/>
      <c r="F3" s="46"/>
      <c r="G3" s="47"/>
    </row>
    <row r="4" spans="2:10" ht="35.25" customHeight="1" x14ac:dyDescent="0.25">
      <c r="B4" s="6" t="s">
        <v>46</v>
      </c>
      <c r="C4" s="48">
        <f>(G7*C7)+(G9*C9)+(G11*C11)+(G13*C13)+(G15*C15)</f>
        <v>1.8320496894409941</v>
      </c>
      <c r="D4" s="46"/>
      <c r="E4" s="46"/>
      <c r="F4" s="46"/>
      <c r="G4" s="47"/>
    </row>
    <row r="5" spans="2:10" ht="24" customHeight="1" x14ac:dyDescent="0.25">
      <c r="B5" s="6" t="s">
        <v>9</v>
      </c>
      <c r="C5" s="45" t="s">
        <v>19</v>
      </c>
      <c r="D5" s="46"/>
      <c r="E5" s="46"/>
      <c r="F5" s="46"/>
      <c r="G5" s="47"/>
      <c r="J5" s="3"/>
    </row>
    <row r="6" spans="2:10" ht="76.5" customHeight="1" x14ac:dyDescent="0.25">
      <c r="B6" s="7" t="s">
        <v>0</v>
      </c>
      <c r="C6" s="4" t="s">
        <v>1</v>
      </c>
      <c r="D6" s="1" t="s">
        <v>2</v>
      </c>
      <c r="E6" s="1" t="s">
        <v>3</v>
      </c>
      <c r="F6" s="1" t="s">
        <v>4</v>
      </c>
      <c r="G6" s="2" t="s">
        <v>5</v>
      </c>
    </row>
    <row r="7" spans="2:10" ht="30" x14ac:dyDescent="0.25">
      <c r="B7" s="29" t="s">
        <v>41</v>
      </c>
      <c r="C7" s="33">
        <v>0.2</v>
      </c>
      <c r="D7" s="31">
        <v>15</v>
      </c>
      <c r="E7" s="31">
        <v>21</v>
      </c>
      <c r="F7" s="31">
        <v>28</v>
      </c>
      <c r="G7" s="34">
        <f>(F7-D7)/(E7-D7)</f>
        <v>2.1666666666666665</v>
      </c>
    </row>
    <row r="8" spans="2:10" ht="51.75" customHeight="1" thickBot="1" x14ac:dyDescent="0.3">
      <c r="B8" s="6" t="s">
        <v>10</v>
      </c>
      <c r="C8" s="56" t="s">
        <v>96</v>
      </c>
      <c r="D8" s="56"/>
      <c r="E8" s="56"/>
      <c r="F8" s="56"/>
      <c r="G8" s="57"/>
    </row>
    <row r="9" spans="2:10" ht="30" x14ac:dyDescent="0.25">
      <c r="B9" s="29" t="s">
        <v>42</v>
      </c>
      <c r="C9" s="33">
        <v>0.2</v>
      </c>
      <c r="D9" s="31">
        <v>725</v>
      </c>
      <c r="E9" s="31">
        <v>840</v>
      </c>
      <c r="F9" s="31">
        <v>957</v>
      </c>
      <c r="G9" s="34">
        <f>(F9-D9)/(E9-D9)</f>
        <v>2.017391304347826</v>
      </c>
      <c r="I9" s="26"/>
    </row>
    <row r="10" spans="2:10" ht="49.5" customHeight="1" thickBot="1" x14ac:dyDescent="0.3">
      <c r="B10" s="6" t="s">
        <v>10</v>
      </c>
      <c r="C10" s="56" t="s">
        <v>96</v>
      </c>
      <c r="D10" s="56"/>
      <c r="E10" s="56"/>
      <c r="F10" s="56"/>
      <c r="G10" s="57"/>
    </row>
    <row r="11" spans="2:10" ht="30" x14ac:dyDescent="0.25">
      <c r="B11" s="29" t="s">
        <v>43</v>
      </c>
      <c r="C11" s="35">
        <v>0.2</v>
      </c>
      <c r="D11" s="31">
        <v>4</v>
      </c>
      <c r="E11" s="31">
        <v>7</v>
      </c>
      <c r="F11" s="31">
        <v>11</v>
      </c>
      <c r="G11" s="34">
        <f t="shared" ref="G11" si="0">(F11-D11)/(E11-D11)</f>
        <v>2.3333333333333335</v>
      </c>
      <c r="H11" s="20"/>
      <c r="I11" s="13"/>
    </row>
    <row r="12" spans="2:10" ht="47.25" customHeight="1" thickBot="1" x14ac:dyDescent="0.3">
      <c r="B12" s="6" t="s">
        <v>10</v>
      </c>
      <c r="C12" s="56" t="s">
        <v>96</v>
      </c>
      <c r="D12" s="56"/>
      <c r="E12" s="56"/>
      <c r="F12" s="56"/>
      <c r="G12" s="57"/>
    </row>
    <row r="13" spans="2:10" ht="30" x14ac:dyDescent="0.25">
      <c r="B13" s="29" t="s">
        <v>44</v>
      </c>
      <c r="C13" s="35">
        <v>0.2</v>
      </c>
      <c r="D13" s="31">
        <v>31</v>
      </c>
      <c r="E13" s="31">
        <v>59</v>
      </c>
      <c r="F13" s="31">
        <v>105</v>
      </c>
      <c r="G13" s="34">
        <f t="shared" ref="G13" si="1">(F13-D13)/(E13-D13)</f>
        <v>2.6428571428571428</v>
      </c>
    </row>
    <row r="14" spans="2:10" ht="40.5" customHeight="1" thickBot="1" x14ac:dyDescent="0.3">
      <c r="B14" s="6" t="s">
        <v>10</v>
      </c>
      <c r="C14" s="56" t="s">
        <v>120</v>
      </c>
      <c r="D14" s="56"/>
      <c r="E14" s="56"/>
      <c r="F14" s="56"/>
      <c r="G14" s="57"/>
    </row>
    <row r="15" spans="2:10" ht="53.25" customHeight="1" x14ac:dyDescent="0.25">
      <c r="B15" s="29" t="s">
        <v>98</v>
      </c>
      <c r="C15" s="35">
        <v>0.2</v>
      </c>
      <c r="D15" s="31">
        <v>0</v>
      </c>
      <c r="E15" s="31">
        <v>4</v>
      </c>
      <c r="F15" s="31">
        <v>0</v>
      </c>
      <c r="G15" s="34">
        <f t="shared" ref="G15" si="2">(F15-D15)/(E15-D15)</f>
        <v>0</v>
      </c>
    </row>
    <row r="16" spans="2:10" ht="57.75" customHeight="1" thickBot="1" x14ac:dyDescent="0.3">
      <c r="B16" s="9" t="s">
        <v>10</v>
      </c>
      <c r="C16" s="38" t="s">
        <v>132</v>
      </c>
      <c r="D16" s="38"/>
      <c r="E16" s="38"/>
      <c r="F16" s="38"/>
      <c r="G16" s="39"/>
    </row>
  </sheetData>
  <mergeCells count="9">
    <mergeCell ref="C12:G12"/>
    <mergeCell ref="C14:G14"/>
    <mergeCell ref="C16:G16"/>
    <mergeCell ref="C2:G2"/>
    <mergeCell ref="C3:G3"/>
    <mergeCell ref="C4:G4"/>
    <mergeCell ref="C5:G5"/>
    <mergeCell ref="C8:G8"/>
    <mergeCell ref="C10:G10"/>
  </mergeCells>
  <pageMargins left="0.70866141732283472" right="0.70866141732283472" top="0.74803149606299213" bottom="0.74803149606299213" header="0.31496062992125984" footer="0.31496062992125984"/>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I14"/>
  <sheetViews>
    <sheetView zoomScale="85" zoomScaleNormal="85" workbookViewId="0">
      <selection activeCell="C14" sqref="C14:G14"/>
    </sheetView>
  </sheetViews>
  <sheetFormatPr defaultRowHeight="15" x14ac:dyDescent="0.25"/>
  <cols>
    <col min="2" max="2" width="37" bestFit="1" customWidth="1"/>
    <col min="3" max="3" width="14.42578125" customWidth="1"/>
    <col min="4" max="4" width="15.85546875" customWidth="1"/>
    <col min="5" max="6" width="15.42578125" customWidth="1"/>
    <col min="7" max="7" width="14.42578125" customWidth="1"/>
  </cols>
  <sheetData>
    <row r="1" spans="2:9" ht="15.75" thickBot="1" x14ac:dyDescent="0.3"/>
    <row r="2" spans="2:9" ht="48.75" customHeight="1" x14ac:dyDescent="0.25">
      <c r="B2" s="5" t="s">
        <v>11</v>
      </c>
      <c r="C2" s="43" t="s">
        <v>6</v>
      </c>
      <c r="D2" s="43"/>
      <c r="E2" s="43"/>
      <c r="F2" s="43"/>
      <c r="G2" s="44"/>
    </row>
    <row r="3" spans="2:9" ht="36.75" customHeight="1" x14ac:dyDescent="0.25">
      <c r="B3" s="6" t="s">
        <v>12</v>
      </c>
      <c r="C3" s="45" t="s">
        <v>7</v>
      </c>
      <c r="D3" s="46"/>
      <c r="E3" s="46"/>
      <c r="F3" s="46"/>
      <c r="G3" s="47"/>
    </row>
    <row r="4" spans="2:9" ht="35.25" customHeight="1" x14ac:dyDescent="0.25">
      <c r="B4" s="6" t="s">
        <v>13</v>
      </c>
      <c r="C4" s="48">
        <f>(G7*C7)+(G9*C9)+(G11*C11)+(G13*C13)</f>
        <v>6.551585690122363</v>
      </c>
      <c r="D4" s="46"/>
      <c r="E4" s="46"/>
      <c r="F4" s="46"/>
      <c r="G4" s="47"/>
    </row>
    <row r="5" spans="2:9" ht="24" customHeight="1" x14ac:dyDescent="0.25">
      <c r="B5" s="6" t="s">
        <v>9</v>
      </c>
      <c r="C5" s="58" t="s">
        <v>8</v>
      </c>
      <c r="D5" s="46"/>
      <c r="E5" s="46"/>
      <c r="F5" s="46"/>
      <c r="G5" s="47"/>
      <c r="I5" s="3"/>
    </row>
    <row r="6" spans="2:9" ht="76.5" customHeight="1" x14ac:dyDescent="0.25">
      <c r="B6" s="7" t="s">
        <v>0</v>
      </c>
      <c r="C6" s="4" t="s">
        <v>1</v>
      </c>
      <c r="D6" s="1" t="s">
        <v>2</v>
      </c>
      <c r="E6" s="1" t="s">
        <v>3</v>
      </c>
      <c r="F6" s="1" t="s">
        <v>4</v>
      </c>
      <c r="G6" s="2" t="s">
        <v>5</v>
      </c>
    </row>
    <row r="7" spans="2:9" ht="30" x14ac:dyDescent="0.25">
      <c r="B7" s="29" t="s">
        <v>14</v>
      </c>
      <c r="C7" s="10">
        <v>0.35</v>
      </c>
      <c r="D7" s="11">
        <v>41688</v>
      </c>
      <c r="E7" s="11">
        <v>65000</v>
      </c>
      <c r="F7" s="31">
        <v>104179</v>
      </c>
      <c r="G7" s="15">
        <f>(F7-D7)/(E7-D7)</f>
        <v>2.6806365820178448</v>
      </c>
    </row>
    <row r="8" spans="2:9" ht="45.75" customHeight="1" thickBot="1" x14ac:dyDescent="0.3">
      <c r="B8" s="6" t="s">
        <v>10</v>
      </c>
      <c r="C8" s="59" t="s">
        <v>108</v>
      </c>
      <c r="D8" s="56"/>
      <c r="E8" s="56"/>
      <c r="F8" s="56"/>
      <c r="G8" s="57"/>
    </row>
    <row r="9" spans="2:9" ht="45" x14ac:dyDescent="0.25">
      <c r="B9" s="29" t="s">
        <v>47</v>
      </c>
      <c r="C9" s="10">
        <v>0.3</v>
      </c>
      <c r="D9" s="11">
        <v>141335</v>
      </c>
      <c r="E9" s="11">
        <v>147000</v>
      </c>
      <c r="F9" s="31">
        <v>267821</v>
      </c>
      <c r="G9" s="15">
        <f>(F9-D9)/(E9-D9)</f>
        <v>22.327625772285966</v>
      </c>
    </row>
    <row r="10" spans="2:9" ht="48.75" customHeight="1" thickBot="1" x14ac:dyDescent="0.3">
      <c r="B10" s="6" t="s">
        <v>10</v>
      </c>
      <c r="C10" s="37" t="s">
        <v>109</v>
      </c>
      <c r="D10" s="38"/>
      <c r="E10" s="38"/>
      <c r="F10" s="38"/>
      <c r="G10" s="39"/>
    </row>
    <row r="11" spans="2:9" ht="30" x14ac:dyDescent="0.25">
      <c r="B11" s="29" t="s">
        <v>48</v>
      </c>
      <c r="C11" s="10">
        <v>0.2</v>
      </c>
      <c r="D11" s="11">
        <v>18388</v>
      </c>
      <c r="E11" s="11">
        <v>20650</v>
      </c>
      <c r="F11" s="17">
        <v>4421</v>
      </c>
      <c r="G11" s="15">
        <f t="shared" ref="G11:G13" si="0">(F11-D11)/(E11-D11)</f>
        <v>-6.1746242263483646</v>
      </c>
    </row>
    <row r="12" spans="2:9" ht="78.75" customHeight="1" thickBot="1" x14ac:dyDescent="0.3">
      <c r="B12" s="6" t="s">
        <v>10</v>
      </c>
      <c r="C12" s="37" t="s">
        <v>121</v>
      </c>
      <c r="D12" s="38"/>
      <c r="E12" s="38"/>
      <c r="F12" s="38"/>
      <c r="G12" s="39"/>
    </row>
    <row r="13" spans="2:9" ht="45" x14ac:dyDescent="0.25">
      <c r="B13" s="29" t="s">
        <v>49</v>
      </c>
      <c r="C13" s="10">
        <v>0.15</v>
      </c>
      <c r="D13" s="11">
        <v>35462</v>
      </c>
      <c r="E13" s="11">
        <v>40000</v>
      </c>
      <c r="F13" s="31">
        <v>40000</v>
      </c>
      <c r="G13" s="15">
        <f t="shared" si="0"/>
        <v>1</v>
      </c>
    </row>
    <row r="14" spans="2:9" ht="52.5" customHeight="1" thickBot="1" x14ac:dyDescent="0.3">
      <c r="B14" s="9" t="s">
        <v>10</v>
      </c>
      <c r="C14" s="37" t="s">
        <v>110</v>
      </c>
      <c r="D14" s="38"/>
      <c r="E14" s="38"/>
      <c r="F14" s="38"/>
      <c r="G14" s="39"/>
    </row>
  </sheetData>
  <mergeCells count="8">
    <mergeCell ref="C3:G3"/>
    <mergeCell ref="C2:G2"/>
    <mergeCell ref="C5:G5"/>
    <mergeCell ref="C4:G4"/>
    <mergeCell ref="C14:G14"/>
    <mergeCell ref="C8:G8"/>
    <mergeCell ref="C10:G10"/>
    <mergeCell ref="C12:G12"/>
  </mergeCells>
  <pageMargins left="0.70866141732283472" right="0.70866141732283472" top="0.74803149606299213" bottom="0.74803149606299213" header="0.31496062992125984" footer="0.31496062992125984"/>
  <pageSetup paperSize="9"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J14"/>
  <sheetViews>
    <sheetView zoomScale="70" zoomScaleNormal="70" workbookViewId="0">
      <selection activeCell="B13" sqref="B13"/>
    </sheetView>
  </sheetViews>
  <sheetFormatPr defaultRowHeight="15" x14ac:dyDescent="0.25"/>
  <cols>
    <col min="1" max="1" width="4.28515625" customWidth="1"/>
    <col min="2" max="2" width="32.85546875" customWidth="1"/>
    <col min="3" max="3" width="14.42578125" customWidth="1"/>
    <col min="4" max="4" width="15.85546875" customWidth="1"/>
    <col min="5" max="6" width="15.42578125" customWidth="1"/>
    <col min="7" max="7" width="14.42578125" customWidth="1"/>
  </cols>
  <sheetData>
    <row r="1" spans="2:10" ht="15.75" thickBot="1" x14ac:dyDescent="0.3"/>
    <row r="2" spans="2:10" ht="48.75" customHeight="1" x14ac:dyDescent="0.25">
      <c r="B2" s="5" t="s">
        <v>52</v>
      </c>
      <c r="C2" s="43" t="s">
        <v>50</v>
      </c>
      <c r="D2" s="43"/>
      <c r="E2" s="43"/>
      <c r="F2" s="43"/>
      <c r="G2" s="44"/>
    </row>
    <row r="3" spans="2:10" ht="43.5" customHeight="1" x14ac:dyDescent="0.25">
      <c r="B3" s="6" t="s">
        <v>53</v>
      </c>
      <c r="C3" s="45" t="s">
        <v>51</v>
      </c>
      <c r="D3" s="46"/>
      <c r="E3" s="46"/>
      <c r="F3" s="46"/>
      <c r="G3" s="47"/>
    </row>
    <row r="4" spans="2:10" ht="35.25" customHeight="1" x14ac:dyDescent="0.25">
      <c r="B4" s="6" t="s">
        <v>54</v>
      </c>
      <c r="C4" s="48">
        <f>(G7*C7)+(G9*C9)+(G11*C11)+(G13*C13)</f>
        <v>-2.6912393162393169</v>
      </c>
      <c r="D4" s="46"/>
      <c r="E4" s="46"/>
      <c r="F4" s="46"/>
      <c r="G4" s="47"/>
    </row>
    <row r="5" spans="2:10" ht="24" customHeight="1" x14ac:dyDescent="0.25">
      <c r="B5" s="6" t="s">
        <v>9</v>
      </c>
      <c r="C5" s="45" t="s">
        <v>29</v>
      </c>
      <c r="D5" s="46"/>
      <c r="E5" s="46"/>
      <c r="F5" s="46"/>
      <c r="G5" s="47"/>
      <c r="J5" s="3"/>
    </row>
    <row r="6" spans="2:10" ht="76.5" customHeight="1" x14ac:dyDescent="0.25">
      <c r="B6" s="7" t="s">
        <v>0</v>
      </c>
      <c r="C6" s="4" t="s">
        <v>1</v>
      </c>
      <c r="D6" s="1" t="s">
        <v>2</v>
      </c>
      <c r="E6" s="1" t="s">
        <v>3</v>
      </c>
      <c r="F6" s="1" t="s">
        <v>4</v>
      </c>
      <c r="G6" s="2" t="s">
        <v>5</v>
      </c>
    </row>
    <row r="7" spans="2:10" ht="60" x14ac:dyDescent="0.25">
      <c r="B7" s="29" t="s">
        <v>56</v>
      </c>
      <c r="C7" s="16">
        <v>0.25</v>
      </c>
      <c r="D7" s="17">
        <v>55</v>
      </c>
      <c r="E7" s="17">
        <v>68</v>
      </c>
      <c r="F7" s="11">
        <v>1</v>
      </c>
      <c r="G7" s="15">
        <f>(F7-D7)/(E7-D7)</f>
        <v>-4.1538461538461542</v>
      </c>
    </row>
    <row r="8" spans="2:10" ht="48.75" customHeight="1" x14ac:dyDescent="0.25">
      <c r="B8" s="6" t="s">
        <v>10</v>
      </c>
      <c r="C8" s="53" t="s">
        <v>135</v>
      </c>
      <c r="D8" s="54"/>
      <c r="E8" s="54"/>
      <c r="F8" s="54"/>
      <c r="G8" s="55"/>
    </row>
    <row r="9" spans="2:10" ht="60" x14ac:dyDescent="0.25">
      <c r="B9" s="29" t="s">
        <v>55</v>
      </c>
      <c r="C9" s="10">
        <v>0.25</v>
      </c>
      <c r="D9" s="11">
        <v>78</v>
      </c>
      <c r="E9" s="11">
        <v>87</v>
      </c>
      <c r="F9" s="11">
        <v>20</v>
      </c>
      <c r="G9" s="15">
        <f>(F9-D9)/(E9-D9)</f>
        <v>-6.4444444444444446</v>
      </c>
    </row>
    <row r="10" spans="2:10" ht="44.25" customHeight="1" x14ac:dyDescent="0.25">
      <c r="B10" s="6" t="s">
        <v>10</v>
      </c>
      <c r="C10" s="53" t="s">
        <v>136</v>
      </c>
      <c r="D10" s="63"/>
      <c r="E10" s="63"/>
      <c r="F10" s="63"/>
      <c r="G10" s="64"/>
    </row>
    <row r="11" spans="2:10" ht="75" x14ac:dyDescent="0.25">
      <c r="B11" s="29" t="s">
        <v>57</v>
      </c>
      <c r="C11" s="16">
        <v>0.25</v>
      </c>
      <c r="D11" s="17">
        <v>18</v>
      </c>
      <c r="E11" s="17">
        <v>28</v>
      </c>
      <c r="F11" s="36">
        <v>5</v>
      </c>
      <c r="G11" s="18">
        <f t="shared" ref="G11" si="0">(F11-D11)/(E11-D11)</f>
        <v>-1.3</v>
      </c>
      <c r="I11" s="13"/>
    </row>
    <row r="12" spans="2:10" ht="53.25" customHeight="1" x14ac:dyDescent="0.25">
      <c r="B12" s="6" t="s">
        <v>10</v>
      </c>
      <c r="C12" s="60" t="s">
        <v>114</v>
      </c>
      <c r="D12" s="61"/>
      <c r="E12" s="61"/>
      <c r="F12" s="61"/>
      <c r="G12" s="62"/>
    </row>
    <row r="13" spans="2:10" ht="94.5" customHeight="1" x14ac:dyDescent="0.25">
      <c r="B13" s="29" t="s">
        <v>134</v>
      </c>
      <c r="C13" s="10">
        <v>0.25</v>
      </c>
      <c r="D13" s="11">
        <v>110</v>
      </c>
      <c r="E13" s="11">
        <v>125</v>
      </c>
      <c r="F13" s="17">
        <v>127</v>
      </c>
      <c r="G13" s="15">
        <f t="shared" ref="G13" si="1">(F13-D13)/(E13-D13)</f>
        <v>1.1333333333333333</v>
      </c>
    </row>
    <row r="14" spans="2:10" ht="93.75" customHeight="1" x14ac:dyDescent="0.25">
      <c r="B14" s="6" t="s">
        <v>10</v>
      </c>
      <c r="C14" s="53" t="s">
        <v>137</v>
      </c>
      <c r="D14" s="54"/>
      <c r="E14" s="54"/>
      <c r="F14" s="54"/>
      <c r="G14" s="55"/>
    </row>
  </sheetData>
  <mergeCells count="8">
    <mergeCell ref="C12:G12"/>
    <mergeCell ref="C14:G14"/>
    <mergeCell ref="C2:G2"/>
    <mergeCell ref="C3:G3"/>
    <mergeCell ref="C4:G4"/>
    <mergeCell ref="C5:G5"/>
    <mergeCell ref="C8:G8"/>
    <mergeCell ref="C10:G10"/>
  </mergeCells>
  <pageMargins left="0.70866141732283472" right="0.70866141732283472" top="0.74803149606299213" bottom="0.74803149606299213" header="0.31496062992125984" footer="0.31496062992125984"/>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J14"/>
  <sheetViews>
    <sheetView zoomScale="85" zoomScaleNormal="85" zoomScaleSheetLayoutView="100" workbookViewId="0">
      <selection activeCell="G13" sqref="G13"/>
    </sheetView>
  </sheetViews>
  <sheetFormatPr defaultRowHeight="15" x14ac:dyDescent="0.25"/>
  <cols>
    <col min="2" max="2" width="32.85546875" customWidth="1"/>
    <col min="3" max="3" width="14.42578125" customWidth="1"/>
    <col min="4" max="4" width="15.85546875" customWidth="1"/>
    <col min="5" max="6" width="15.42578125" customWidth="1"/>
    <col min="7" max="7" width="14.42578125" customWidth="1"/>
  </cols>
  <sheetData>
    <row r="1" spans="2:10" ht="15.75" thickBot="1" x14ac:dyDescent="0.3"/>
    <row r="2" spans="2:10" ht="48.75" customHeight="1" x14ac:dyDescent="0.25">
      <c r="B2" s="5" t="s">
        <v>52</v>
      </c>
      <c r="C2" s="43" t="s">
        <v>50</v>
      </c>
      <c r="D2" s="43"/>
      <c r="E2" s="43"/>
      <c r="F2" s="43"/>
      <c r="G2" s="44"/>
    </row>
    <row r="3" spans="2:10" ht="43.5" customHeight="1" x14ac:dyDescent="0.25">
      <c r="B3" s="6" t="s">
        <v>59</v>
      </c>
      <c r="C3" s="45" t="s">
        <v>58</v>
      </c>
      <c r="D3" s="46"/>
      <c r="E3" s="46"/>
      <c r="F3" s="46"/>
      <c r="G3" s="47"/>
    </row>
    <row r="4" spans="2:10" ht="35.25" customHeight="1" x14ac:dyDescent="0.25">
      <c r="B4" s="6" t="s">
        <v>60</v>
      </c>
      <c r="C4" s="48">
        <f>(G7*C7)+(G9*C9)+(G11*C11)+(G13*C13)</f>
        <v>2.5416666666666665</v>
      </c>
      <c r="D4" s="46"/>
      <c r="E4" s="46"/>
      <c r="F4" s="46"/>
      <c r="G4" s="47"/>
    </row>
    <row r="5" spans="2:10" ht="24" customHeight="1" x14ac:dyDescent="0.25">
      <c r="B5" s="6" t="s">
        <v>9</v>
      </c>
      <c r="C5" s="45" t="s">
        <v>34</v>
      </c>
      <c r="D5" s="46"/>
      <c r="E5" s="46"/>
      <c r="F5" s="46"/>
      <c r="G5" s="47"/>
      <c r="J5" s="3"/>
    </row>
    <row r="6" spans="2:10" ht="76.5" customHeight="1" x14ac:dyDescent="0.25">
      <c r="B6" s="7" t="s">
        <v>0</v>
      </c>
      <c r="C6" s="4" t="s">
        <v>1</v>
      </c>
      <c r="D6" s="1" t="s">
        <v>2</v>
      </c>
      <c r="E6" s="1" t="s">
        <v>3</v>
      </c>
      <c r="F6" s="1" t="s">
        <v>4</v>
      </c>
      <c r="G6" s="2" t="s">
        <v>5</v>
      </c>
    </row>
    <row r="7" spans="2:10" ht="45" x14ac:dyDescent="0.25">
      <c r="B7" s="29" t="s">
        <v>61</v>
      </c>
      <c r="C7" s="10">
        <v>0.25</v>
      </c>
      <c r="D7" s="11">
        <v>26</v>
      </c>
      <c r="E7" s="11">
        <v>32</v>
      </c>
      <c r="F7" s="11">
        <v>12</v>
      </c>
      <c r="G7" s="15">
        <f>(F7-D7)/(E7-D7)</f>
        <v>-2.3333333333333335</v>
      </c>
    </row>
    <row r="8" spans="2:10" ht="39.75" customHeight="1" thickBot="1" x14ac:dyDescent="0.3">
      <c r="B8" s="6" t="s">
        <v>10</v>
      </c>
      <c r="C8" s="37" t="s">
        <v>94</v>
      </c>
      <c r="D8" s="38"/>
      <c r="E8" s="38"/>
      <c r="F8" s="38"/>
      <c r="G8" s="39"/>
    </row>
    <row r="9" spans="2:10" ht="45" x14ac:dyDescent="0.25">
      <c r="B9" s="29" t="s">
        <v>62</v>
      </c>
      <c r="C9" s="10">
        <v>0.25</v>
      </c>
      <c r="D9" s="11">
        <v>14</v>
      </c>
      <c r="E9" s="11">
        <v>18</v>
      </c>
      <c r="F9" s="11">
        <v>4</v>
      </c>
      <c r="G9" s="15">
        <f>(F9-D9)/(E9-D9)</f>
        <v>-2.5</v>
      </c>
    </row>
    <row r="10" spans="2:10" ht="42" customHeight="1" thickBot="1" x14ac:dyDescent="0.3">
      <c r="B10" s="6" t="s">
        <v>10</v>
      </c>
      <c r="C10" s="37" t="s">
        <v>94</v>
      </c>
      <c r="D10" s="38"/>
      <c r="E10" s="38"/>
      <c r="F10" s="38"/>
      <c r="G10" s="39"/>
    </row>
    <row r="11" spans="2:10" ht="45" x14ac:dyDescent="0.25">
      <c r="B11" s="29" t="s">
        <v>63</v>
      </c>
      <c r="C11" s="10">
        <v>0.25</v>
      </c>
      <c r="D11" s="11">
        <v>18</v>
      </c>
      <c r="E11" s="11">
        <v>19</v>
      </c>
      <c r="F11" s="31">
        <v>28</v>
      </c>
      <c r="G11" s="34">
        <f t="shared" ref="G11:G13" si="0">(F11-D11)/(E11-D11)</f>
        <v>10</v>
      </c>
      <c r="I11" s="13"/>
    </row>
    <row r="12" spans="2:10" ht="39.75" customHeight="1" thickBot="1" x14ac:dyDescent="0.3">
      <c r="B12" s="6" t="s">
        <v>10</v>
      </c>
      <c r="C12" s="59" t="s">
        <v>142</v>
      </c>
      <c r="D12" s="56"/>
      <c r="E12" s="56"/>
      <c r="F12" s="56"/>
      <c r="G12" s="57"/>
    </row>
    <row r="13" spans="2:10" ht="53.25" customHeight="1" x14ac:dyDescent="0.25">
      <c r="B13" s="29" t="s">
        <v>64</v>
      </c>
      <c r="C13" s="10">
        <v>0.25</v>
      </c>
      <c r="D13" s="11">
        <v>1</v>
      </c>
      <c r="E13" s="11">
        <v>2</v>
      </c>
      <c r="F13" s="11">
        <v>6</v>
      </c>
      <c r="G13" s="34">
        <f t="shared" si="0"/>
        <v>5</v>
      </c>
    </row>
    <row r="14" spans="2:10" ht="75.75" customHeight="1" thickBot="1" x14ac:dyDescent="0.3">
      <c r="B14" s="9" t="s">
        <v>10</v>
      </c>
      <c r="C14" s="37" t="s">
        <v>138</v>
      </c>
      <c r="D14" s="38"/>
      <c r="E14" s="38"/>
      <c r="F14" s="38"/>
      <c r="G14" s="39"/>
    </row>
  </sheetData>
  <mergeCells count="8">
    <mergeCell ref="C12:G12"/>
    <mergeCell ref="C14:G14"/>
    <mergeCell ref="C2:G2"/>
    <mergeCell ref="C3:G3"/>
    <mergeCell ref="C4:G4"/>
    <mergeCell ref="C5:G5"/>
    <mergeCell ref="C8:G8"/>
    <mergeCell ref="C10:G10"/>
  </mergeCells>
  <pageMargins left="0.70866141732283472" right="0.70866141732283472" top="0.74803149606299213" bottom="0.74803149606299213" header="0.31496062992125984" footer="0.31496062992125984"/>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G16"/>
  <sheetViews>
    <sheetView zoomScale="70" zoomScaleNormal="70" zoomScaleSheetLayoutView="90" workbookViewId="0">
      <selection activeCell="J7" sqref="J7"/>
    </sheetView>
  </sheetViews>
  <sheetFormatPr defaultRowHeight="15" x14ac:dyDescent="0.25"/>
  <cols>
    <col min="2" max="2" width="32.85546875" customWidth="1"/>
    <col min="3" max="7" width="18.42578125" customWidth="1"/>
  </cols>
  <sheetData>
    <row r="1" spans="2:7" ht="15.75" thickBot="1" x14ac:dyDescent="0.3"/>
    <row r="2" spans="2:7" ht="48.75" customHeight="1" x14ac:dyDescent="0.25">
      <c r="B2" s="5" t="s">
        <v>66</v>
      </c>
      <c r="C2" s="43" t="s">
        <v>15</v>
      </c>
      <c r="D2" s="43"/>
      <c r="E2" s="43"/>
      <c r="F2" s="43"/>
      <c r="G2" s="44"/>
    </row>
    <row r="3" spans="2:7" ht="64.5" customHeight="1" x14ac:dyDescent="0.25">
      <c r="B3" s="6" t="s">
        <v>67</v>
      </c>
      <c r="C3" s="45" t="s">
        <v>89</v>
      </c>
      <c r="D3" s="46"/>
      <c r="E3" s="46"/>
      <c r="F3" s="46"/>
      <c r="G3" s="47"/>
    </row>
    <row r="4" spans="2:7" ht="35.25" customHeight="1" x14ac:dyDescent="0.25">
      <c r="B4" s="6" t="s">
        <v>68</v>
      </c>
      <c r="C4" s="48">
        <f>(G7*C7)+(G9*C9)+(G11*C11)+(G13*C13)+(G15*C15)</f>
        <v>-2.028677606177606</v>
      </c>
      <c r="D4" s="46"/>
      <c r="E4" s="46"/>
      <c r="F4" s="46"/>
      <c r="G4" s="47"/>
    </row>
    <row r="5" spans="2:7" ht="27" customHeight="1" x14ac:dyDescent="0.25">
      <c r="B5" s="6" t="s">
        <v>9</v>
      </c>
      <c r="C5" s="45" t="s">
        <v>65</v>
      </c>
      <c r="D5" s="46"/>
      <c r="E5" s="46"/>
      <c r="F5" s="46"/>
      <c r="G5" s="47"/>
    </row>
    <row r="6" spans="2:7" ht="76.5" customHeight="1" x14ac:dyDescent="0.25">
      <c r="B6" s="7" t="s">
        <v>0</v>
      </c>
      <c r="C6" s="4" t="s">
        <v>1</v>
      </c>
      <c r="D6" s="1" t="s">
        <v>2</v>
      </c>
      <c r="E6" s="1" t="s">
        <v>3</v>
      </c>
      <c r="F6" s="1" t="s">
        <v>4</v>
      </c>
      <c r="G6" s="2" t="s">
        <v>5</v>
      </c>
    </row>
    <row r="7" spans="2:7" ht="56.25" customHeight="1" x14ac:dyDescent="0.25">
      <c r="B7" s="29" t="s">
        <v>72</v>
      </c>
      <c r="C7" s="10">
        <v>0.3</v>
      </c>
      <c r="D7" s="11">
        <v>9</v>
      </c>
      <c r="E7" s="11">
        <v>15</v>
      </c>
      <c r="F7" s="31">
        <v>20</v>
      </c>
      <c r="G7" s="12">
        <f>(F7-D7)/(E7-D7)</f>
        <v>1.8333333333333333</v>
      </c>
    </row>
    <row r="8" spans="2:7" ht="36" customHeight="1" thickBot="1" x14ac:dyDescent="0.3">
      <c r="B8" s="6" t="s">
        <v>10</v>
      </c>
      <c r="C8" s="59" t="s">
        <v>148</v>
      </c>
      <c r="D8" s="56"/>
      <c r="E8" s="56"/>
      <c r="F8" s="56"/>
      <c r="G8" s="57"/>
    </row>
    <row r="9" spans="2:7" ht="45" x14ac:dyDescent="0.25">
      <c r="B9" s="29" t="s">
        <v>69</v>
      </c>
      <c r="C9" s="10">
        <v>0.3</v>
      </c>
      <c r="D9" s="11">
        <v>6</v>
      </c>
      <c r="E9" s="11">
        <v>7</v>
      </c>
      <c r="F9" s="31">
        <v>4</v>
      </c>
      <c r="G9" s="12">
        <f>(F9-D9)/(E9-D9)</f>
        <v>-2</v>
      </c>
    </row>
    <row r="10" spans="2:7" ht="41.25" customHeight="1" thickBot="1" x14ac:dyDescent="0.3">
      <c r="B10" s="6" t="s">
        <v>10</v>
      </c>
      <c r="C10" s="59" t="s">
        <v>147</v>
      </c>
      <c r="D10" s="56"/>
      <c r="E10" s="56"/>
      <c r="F10" s="56"/>
      <c r="G10" s="57"/>
    </row>
    <row r="11" spans="2:7" ht="45" x14ac:dyDescent="0.25">
      <c r="B11" s="29" t="s">
        <v>70</v>
      </c>
      <c r="C11" s="10">
        <v>0.15</v>
      </c>
      <c r="D11" s="11">
        <v>6541</v>
      </c>
      <c r="E11" s="11">
        <v>6800</v>
      </c>
      <c r="F11" s="11">
        <v>1782</v>
      </c>
      <c r="G11" s="15">
        <f t="shared" ref="G11" si="0">(F11-D11)/(E11-D11)</f>
        <v>-18.374517374517374</v>
      </c>
    </row>
    <row r="12" spans="2:7" ht="44.25" customHeight="1" x14ac:dyDescent="0.25">
      <c r="B12" s="6" t="s">
        <v>10</v>
      </c>
      <c r="C12" s="53" t="s">
        <v>139</v>
      </c>
      <c r="D12" s="54"/>
      <c r="E12" s="54"/>
      <c r="F12" s="54"/>
      <c r="G12" s="55"/>
    </row>
    <row r="13" spans="2:7" ht="37.5" customHeight="1" x14ac:dyDescent="0.25">
      <c r="B13" s="29" t="s">
        <v>71</v>
      </c>
      <c r="C13" s="14">
        <v>0.15</v>
      </c>
      <c r="D13" s="11">
        <v>8</v>
      </c>
      <c r="E13" s="11">
        <v>12</v>
      </c>
      <c r="F13" s="31">
        <v>8</v>
      </c>
      <c r="G13" s="15">
        <f t="shared" ref="G13" si="1">(F13-D13)/(E13-D13)</f>
        <v>0</v>
      </c>
    </row>
    <row r="14" spans="2:7" ht="33" customHeight="1" x14ac:dyDescent="0.25">
      <c r="B14" s="6" t="s">
        <v>10</v>
      </c>
      <c r="C14" s="53" t="s">
        <v>119</v>
      </c>
      <c r="D14" s="54"/>
      <c r="E14" s="54"/>
      <c r="F14" s="54"/>
      <c r="G14" s="55"/>
    </row>
    <row r="15" spans="2:7" ht="45" x14ac:dyDescent="0.25">
      <c r="B15" s="29" t="s">
        <v>73</v>
      </c>
      <c r="C15" s="14">
        <v>0.1</v>
      </c>
      <c r="D15" s="11">
        <v>1470</v>
      </c>
      <c r="E15" s="11">
        <v>1830</v>
      </c>
      <c r="F15" s="31">
        <v>4269</v>
      </c>
      <c r="G15" s="15">
        <f t="shared" ref="G15" si="2">(F15-D15)/(E15-D15)</f>
        <v>7.7750000000000004</v>
      </c>
    </row>
    <row r="16" spans="2:7" ht="54" customHeight="1" thickBot="1" x14ac:dyDescent="0.3">
      <c r="B16" s="9" t="s">
        <v>10</v>
      </c>
      <c r="C16" s="37" t="s">
        <v>112</v>
      </c>
      <c r="D16" s="38"/>
      <c r="E16" s="38"/>
      <c r="F16" s="38"/>
      <c r="G16" s="39"/>
    </row>
  </sheetData>
  <mergeCells count="9">
    <mergeCell ref="C12:G12"/>
    <mergeCell ref="C14:G14"/>
    <mergeCell ref="C16:G16"/>
    <mergeCell ref="C10:G10"/>
    <mergeCell ref="C2:G2"/>
    <mergeCell ref="C3:G3"/>
    <mergeCell ref="C4:G4"/>
    <mergeCell ref="C5:G5"/>
    <mergeCell ref="C8:G8"/>
  </mergeCells>
  <pageMargins left="0.70866141732283472" right="0.70866141732283472"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11</vt:i4>
      </vt:variant>
    </vt:vector>
  </HeadingPairs>
  <TitlesOfParts>
    <vt:vector size="11" baseType="lpstr">
      <vt:lpstr>H1.1</vt:lpstr>
      <vt:lpstr>H1.2</vt:lpstr>
      <vt:lpstr>H2.1</vt:lpstr>
      <vt:lpstr>H2.2</vt:lpstr>
      <vt:lpstr>H2.3</vt:lpstr>
      <vt:lpstr>H2.4</vt:lpstr>
      <vt:lpstr>H3.1</vt:lpstr>
      <vt:lpstr>H3.2</vt:lpstr>
      <vt:lpstr>H4.1</vt:lpstr>
      <vt:lpstr>H4.2</vt:lpstr>
      <vt:lpstr>H4.3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2020-08-04T11:02:58Z</dcterms:modified>
</cp:coreProperties>
</file>