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4580" windowHeight="8970"/>
  </bookViews>
  <sheets>
    <sheet name="H1.1" sheetId="2" r:id="rId1"/>
    <sheet name="H1.2" sheetId="3" r:id="rId2"/>
    <sheet name="H2.1" sheetId="4" r:id="rId3"/>
    <sheet name="H2.2" sheetId="5" r:id="rId4"/>
    <sheet name="H2.3" sheetId="6" r:id="rId5"/>
    <sheet name="H2.4" sheetId="1" r:id="rId6"/>
    <sheet name="H3.1" sheetId="7" r:id="rId7"/>
    <sheet name="H3.2" sheetId="8" r:id="rId8"/>
    <sheet name="H4.1" sheetId="9" r:id="rId9"/>
    <sheet name="H4.2" sheetId="10" r:id="rId10"/>
    <sheet name="H4.3" sheetId="11" r:id="rId11"/>
  </sheets>
  <calcPr calcId="162913"/>
</workbook>
</file>

<file path=xl/calcChain.xml><?xml version="1.0" encoding="utf-8"?>
<calcChain xmlns="http://schemas.openxmlformats.org/spreadsheetml/2006/main">
  <c r="G11" i="10" l="1"/>
  <c r="G11" i="3" l="1"/>
  <c r="G7" i="2"/>
  <c r="G13" i="3" l="1"/>
  <c r="G13" i="2"/>
  <c r="G17" i="11" l="1"/>
  <c r="G13" i="11"/>
  <c r="G15" i="11"/>
  <c r="G11" i="11"/>
  <c r="G9" i="11"/>
  <c r="G7" i="11"/>
  <c r="G9" i="10"/>
  <c r="G7" i="10"/>
  <c r="G15" i="9"/>
  <c r="G13" i="9"/>
  <c r="G11" i="9"/>
  <c r="G9" i="9"/>
  <c r="G7" i="9"/>
  <c r="G11" i="8"/>
  <c r="G9" i="8"/>
  <c r="G7" i="8"/>
  <c r="G13" i="7"/>
  <c r="G11" i="7"/>
  <c r="G9" i="7"/>
  <c r="G7" i="7"/>
  <c r="G13" i="6"/>
  <c r="G15" i="6"/>
  <c r="G11" i="6"/>
  <c r="G9" i="6"/>
  <c r="G7" i="6"/>
  <c r="G11" i="5"/>
  <c r="G9" i="5"/>
  <c r="G7" i="5"/>
  <c r="G15" i="4"/>
  <c r="G17" i="4"/>
  <c r="G13" i="4"/>
  <c r="G11" i="4"/>
  <c r="G9" i="4"/>
  <c r="G7" i="4"/>
  <c r="G9" i="3"/>
  <c r="G7" i="3"/>
  <c r="C4" i="3" s="1"/>
  <c r="G11" i="2"/>
  <c r="G9" i="2"/>
  <c r="C4" i="10" l="1"/>
  <c r="C4" i="9"/>
  <c r="C4" i="8"/>
  <c r="C4" i="11"/>
  <c r="C4" i="5"/>
  <c r="C4" i="7"/>
  <c r="C4" i="6"/>
  <c r="C4" i="2"/>
  <c r="C4" i="4"/>
  <c r="G9" i="1"/>
  <c r="G11" i="1"/>
  <c r="G13" i="1"/>
  <c r="G7" i="1"/>
  <c r="C4" i="1" l="1"/>
</calcChain>
</file>

<file path=xl/sharedStrings.xml><?xml version="1.0" encoding="utf-8"?>
<sst xmlns="http://schemas.openxmlformats.org/spreadsheetml/2006/main" count="287" uniqueCount="147">
  <si>
    <t xml:space="preserve">Performans Göstergesi </t>
  </si>
  <si>
    <t xml:space="preserve">Hedefe Etkisi (%) </t>
  </si>
  <si>
    <t xml:space="preserve">Plan Dönemi Başlangıç Değeri* (A) </t>
  </si>
  <si>
    <t xml:space="preserve">İzleme Dönemindeki Yılsonu Hedeflenen Değer (B) </t>
  </si>
  <si>
    <t xml:space="preserve">İzleme Dönemindeki Gerçekleşme Değeri (C) </t>
  </si>
  <si>
    <t>Performans (%) (C-A)/(B-A)</t>
  </si>
  <si>
    <t>Bilimsel araştırma kaynaklarını ve kalitesini arttırarak özellikle toplumsal ve ekonomik faydası yüksek
projeler/faaliyet gerçekleştirmek</t>
  </si>
  <si>
    <t>2022 yılı sonuna kadar Merkez Kütüphanede sunulan hizmet ve kaynak sayısını % 30 oranında arttırmak.</t>
  </si>
  <si>
    <t>Kütüphane ve Dokümantasyon Daire Başkanlığı</t>
  </si>
  <si>
    <t>Sorumlu Birim</t>
  </si>
  <si>
    <t xml:space="preserve">Açıklama </t>
  </si>
  <si>
    <t>A2</t>
  </si>
  <si>
    <t>H2.4</t>
  </si>
  <si>
    <t>H2.4 Performansı</t>
  </si>
  <si>
    <t>PG2.4.1: 
Kütüphanenin Basılı Yayın Sayısı</t>
  </si>
  <si>
    <t>Eğitim öğretimde kaliteyi arttırmayı amaçlayan, ülkenin ve bölgenin ihtiyaç duyduğu alanlarda rekabet edebilir bir
üniversite olmak</t>
  </si>
  <si>
    <t>A1</t>
  </si>
  <si>
    <t>H1.1</t>
  </si>
  <si>
    <t>H1.1 Performansı</t>
  </si>
  <si>
    <t>Öğrenci İşleri Daire Başkanlığı</t>
  </si>
  <si>
    <t>2022 yılı sonuna kadar Çift anadal/yandal yapan öğrenci sayısı ile Farabi, Erasmus, Mevlana gibi ulusal ve uluslararası
değişim programlarına katılan sayısını %50 oranında arttırmak</t>
  </si>
  <si>
    <t>PG1.2.3: 
Çift Anadal Yapan Öğrenci Sayısı</t>
  </si>
  <si>
    <t xml:space="preserve">PG1.2.4: 
Yandal Yapan Öğrenci Sayısı </t>
  </si>
  <si>
    <t>PG1.2.1: 
Değişim Programına Katılan
Öğrenci Sayısı</t>
  </si>
  <si>
    <t>PG1.2.2: 
Değişim Programına Katılan
Personel Sayısı</t>
  </si>
  <si>
    <t>H1.2</t>
  </si>
  <si>
    <t>H1.2 Performansı</t>
  </si>
  <si>
    <t>Bilimsel araştırma kaynaklarını ve kalitesini arttırarak özellikle toplumsal ve ekonomik faydası yüksek projeler/faaliyet
gerçekleştirmek</t>
  </si>
  <si>
    <t>2022 yılının sonuna kadar ulusal ve uluslararası düzeyde yapılan yayınları %30 oranında arttırmak</t>
  </si>
  <si>
    <t>Rektörlük Özel Kalem</t>
  </si>
  <si>
    <t>H2.1</t>
  </si>
  <si>
    <t>H2.1 Performansı</t>
  </si>
  <si>
    <t>PG2.1.2: 
Ulusal Düzeyde Yayınlanan Makale
Sayısı</t>
  </si>
  <si>
    <t>PG2.1.3: 
Uluslararası Düzeyde Yayınlanan
Makale Sayısı</t>
  </si>
  <si>
    <t>PG2.1.4: 
Ulusal Kongre ve Sempozyumlara
Sunulan Bildiri Sayısı</t>
  </si>
  <si>
    <t>PG2.1.5: 
Uluslararası kongre ve
Sempozyumlara Sunulan Bildiri
Sayısı</t>
  </si>
  <si>
    <t>PG2.1.6: 
Gümüşhane Üniversitesi Kaynaklı
Yayınlara Yapılan Atıf Sayısı</t>
  </si>
  <si>
    <t>2022 yılının sonuna kadar araştırmaya aktarılan kaynağın % 30 arttırılması</t>
  </si>
  <si>
    <t>Proje Ofisi</t>
  </si>
  <si>
    <t>H2.2</t>
  </si>
  <si>
    <t>H2.2 Performansı</t>
  </si>
  <si>
    <t>PG2.2.1: 
BAP Tarafından Desteklenen Proje
Bütçesi</t>
  </si>
  <si>
    <t>PG2.2.2: 
TÜBİTAK ve Diğer Kamu
Kuruluşları Tarafından Desteklenen
Proje Bütçesi (BAP Hariç)</t>
  </si>
  <si>
    <t>PG2.2.3: 
Marka, Patent, Faydalı Model,
Endüstriyel Tasarım ve Coğrafi
İşaretler Başvuru Sayısı</t>
  </si>
  <si>
    <t>2022 yılı sonuna kadar lisansüstü program sayısını ve öğrenci sayısını %20 artırmak</t>
  </si>
  <si>
    <t>PG2.3.1: 
Yüksek Lisans Program Sayısı</t>
  </si>
  <si>
    <t xml:space="preserve">PG2.3.2: 
Yüksek Lisans Öğrenci Sayısı </t>
  </si>
  <si>
    <t>PG2.3.3: 
Doktora Program Sayısı</t>
  </si>
  <si>
    <t xml:space="preserve">PG2.3.4: 
Doktora Öğrenci Sayısı </t>
  </si>
  <si>
    <t>H2.3</t>
  </si>
  <si>
    <t>H2.3 Performansı</t>
  </si>
  <si>
    <t>PG2.4.2: 
Kütüphanenin Dijital Yayın
Sayısı</t>
  </si>
  <si>
    <t>PG2.4.3: 
Ödünç Alınan Kaynak Sayısı</t>
  </si>
  <si>
    <t>PG2.4.4: 
Kütüphaneden Yararlanan Kişi
Sayısı</t>
  </si>
  <si>
    <t>Paydaşlarımızla işbirliği içerisinde toplumun ihtiyacı olan alanlarda yerel ve bölgesel kalkınmaya yönelik nitelikli
hizmetler üretmek</t>
  </si>
  <si>
    <t>2022 yılı sonuna kadar, Üniversite ve dış paydaşlar ile işbirliği ve eşgüdümü sağlayarak şehrin, bölgenin ve ülkenin
ihtiyaçlarına yönelik etkinlik/faaliyetleri % 30 oranında arttırmak</t>
  </si>
  <si>
    <t>A3</t>
  </si>
  <si>
    <t>H3.1</t>
  </si>
  <si>
    <t>H3.1 Performansı</t>
  </si>
  <si>
    <t>PG3.1.2: 
Üniversitemiz Tarafından
Gerçekleştirilen Panel Konferans
Seminer Sayıları</t>
  </si>
  <si>
    <t>PG3.1.4: 
Üniversitemiz Tarafından
Gerçekleştirilen Sosyal, Kültürel,
Turistik, Sportif ve Rekreasyonel
Etkinlikler (Sergi, Gösterim, Söyleşi,
Konser, Dinleti Vb.)</t>
  </si>
  <si>
    <t>PG3.1.1: 
Üniversitemiz Tarafından
Gerçekleştirilen Sempozyum
Kongre, Çalıştay Sayıları</t>
  </si>
  <si>
    <t>PG3.1.3: 
Üniversitemiz Tarafından
Gerçekleştirilen Sertifikalı
Eğitimler, Kurs ve Atölye
Çalışmaları</t>
  </si>
  <si>
    <t>2022 yılı sonuna kadar, kalkınmaya yönelik desteklenen proje sayısını % 30 oranında arttırmak</t>
  </si>
  <si>
    <t>H3.2</t>
  </si>
  <si>
    <t>H3.2 Performansı</t>
  </si>
  <si>
    <t>PG3.2.1: 
Yerel Kalkınma Kapsamında Olup
Tamamlanan Proje Sayısı</t>
  </si>
  <si>
    <t>PG3.2.2: 
Bölgesel Kalkınma Kapsamında
Olup Tamamlanan Proje Sayısı</t>
  </si>
  <si>
    <t>PG3.2.3: 
Ulusal Kalkınma Kapsamında Olup
Tamamlanan Proje Sayısı</t>
  </si>
  <si>
    <t>PG3.2.4: 
Uluslararası Kalkınma Kapsamında
Olup Tamamlanan Proje Sayısı</t>
  </si>
  <si>
    <t>Strateji Geliştirme Daire Başkanlığı</t>
  </si>
  <si>
    <t>A4</t>
  </si>
  <si>
    <t>H4.1</t>
  </si>
  <si>
    <t>H4.1 Performansı</t>
  </si>
  <si>
    <t>PG4.1.2: 
Kurum İçi Yapılan Hizmet İçi
Eğitim Sayısı</t>
  </si>
  <si>
    <t>PG4.1.3: 
Basılı ve Görsel Medyadaki Yayın
Sayısı</t>
  </si>
  <si>
    <t>PG4.1.4: 
Yabancı Uyruklu Personel Sayısı</t>
  </si>
  <si>
    <t>PG4.1.1: 
Üniversitemiz Tarafından
Ödüllendirilen Öğrenci ve Personel
Sayısı</t>
  </si>
  <si>
    <t>PG4.1.5: 
Mezun Takip Sistemine Kayıtlı
Mezun Sayısı</t>
  </si>
  <si>
    <t>H4.2</t>
  </si>
  <si>
    <t>Öğrencilerin kültür spor ve diğer aktiviteleri ile beslenme vb. hizmetlerini %20 arttırmak</t>
  </si>
  <si>
    <t>H4.2 Performansı</t>
  </si>
  <si>
    <t>Sağlık Kültür ve Spor Daire Başkanlığı</t>
  </si>
  <si>
    <t>PG4.2.1: 
Beslenme Hizmetleri Kapsamında
Verilen Öğün Sayısı</t>
  </si>
  <si>
    <t>PG4.2.2: 
Ücretsiz Beslenme Hizmetlerinden
Yararlanan Öğrenci Sayısı</t>
  </si>
  <si>
    <t>2022 yılı sonuna kadar altyapı, hizmet ve faaliyetleri geliştirerek devlet üniversiteleri sıralamasında yerimizi %10
geliştirmek</t>
  </si>
  <si>
    <t>H4.3</t>
  </si>
  <si>
    <t>H4.3 Performansı</t>
  </si>
  <si>
    <t>PG4.3.3: 
Öğretim Üyesi Başına düşen
Lisans + Lisans Üstü Öğrenci
Sayısı</t>
  </si>
  <si>
    <t>PG4.3.4: 
Mal/Malzeme ve Cihaz
Alımlarıyla İyileştirmeye
Yönelik Yapılan Harcama
Tutarı</t>
  </si>
  <si>
    <t>PG4.3.1: 
Kurum Dışı Faaliyetlere
Katılım Sayısı (Sempozyum
Kongre, Sergi vb.)</t>
  </si>
  <si>
    <t>PG4.3.2: 
Rehberlik ve Danışmanlık
Hizmeti Alan Kişi Sayısı</t>
  </si>
  <si>
    <t>PG4.3.5: 
Kampüs Fiziki Yapı
Çalışmalarına Yönelik Tahsis
Edilen Ödenek Tutarı</t>
  </si>
  <si>
    <t>PG4.3.6: 
Merkezi Araştırma
Laboratuvarında yaptırılan
analiz sayısı</t>
  </si>
  <si>
    <t>2022 yılına kadar, kurumlar arası işbirlikleri ile diyalog ve tanıtımı güçlendiren katılımcı adil şeffaf ve hesap verebilir bir yönetim anlayışı ile İnsan Kaynakları, Kalite Yönetim ve Performans/Ödüllendirme Sistemleri ve standartları oluşturarak kurum kültürünü en az %30 iyileştirmek</t>
  </si>
  <si>
    <t>PG4.2.3: 
Kısmı Zamanlı Çalışan Öğrenci Sayısı</t>
  </si>
  <si>
    <t>Fakültemizde bulunan Turizm İşletmeciliği ve Turizm Rehberliği bölümlerinde toplamda 51 öğrenci bulunmaktadır. 2019-2020 eğitim öğretim döneminde Turizm Rehberliği Bölümüne verilen 50 kişilik öğrenci kontenjanının dolması ile birlikte bu sayının 101 olacağı öngörülmektedir.  Kelkit Aydın Doğan MYO'ya ise öğrenci alımı yapılmamıştır.</t>
  </si>
  <si>
    <t>Mühendislik Fakültelerine uygulanan tercih puanlaması ve Ülke genelindeki devlet üniversitelerinin çoğunda aynı bölüm ve programların olması, öğrenci sayılarında düşüşe neden olmuştur.</t>
  </si>
  <si>
    <t>Gösterge değerlerinin beklenenin altında/üzerinde gerçekleşmesi öngörülmemektedir.  Yılsonu itibariyle beklenen değer tutturulacaktır.</t>
  </si>
  <si>
    <t xml:space="preserve">1. üç aylık gerçekleştirme tahmininde 2019 yılsonu hedefi olarak belirtilen 70 öğrenci Farabi Değişim Programına katılan güz+bahar dönemi öğrencilerinin birlikte değerlendirilmesi nedeniyle öngörülmüştür. Mevcut tabloda gerçekleşen artışın nedeni güz ve bahar dönemi değişimlerinin ayrı ayrı toplanması ile ortaya çıkmıştır. </t>
  </si>
  <si>
    <t>Bu alanda öğrencilerin sadece sertifika almaları nedeniyle yeteri kadar başvuru olmamıştır.  2019-2020 eğitim öğretim döneminde kurum içi tanıtım, bilgilendirme  ve teşviklerle yandal yapan öğrenci sayısında artış olacağı tahmin edilmektedir.</t>
  </si>
  <si>
    <t>Daha önceleri başvurusu yapılan bölüm ve programların yıl içerisinde YÖK Başkanlığı tarafından açılması ve bölüm / program öğrenci sayılarının 10'un üzerine çıkması yılsonu hedefinin ilk 6 ayda tutturulmasını sağlamıştır.</t>
  </si>
  <si>
    <t>Veriler kişi sayısı/seans sayısı şeklinde işlenmiştir. 2019 2. üç aylık dönem içerisinde rehberlik ve psikolojik danışmanlık hizmeti alan kişi sayısının 25 ve yapılan seans sayısının 126 olması yıl sonu gerçekleştirme tahminine ulaşılabileceğini göstermektedir. Seans sayısının fazla olması danışanların görüşme sıklığını arttırma zorunluluğundan ve bazı danışanlara çift seans yapma durumundan kaynaklanmaktadır.</t>
  </si>
  <si>
    <t>Sağlık Hizmetleri Ek Binası, Torul, Şiran ve Kelkit'de bulunan Meslek Yüksekokullarına ihtiyaçları doğrultusunda mobilya alımları, ayrıca Gümüşhanevi Yerleşkesinde kullanılmak üzere Su tankı alımı II. Üç Aylık dönem içinde gerçekleştirilmiştir.</t>
  </si>
  <si>
    <t>Sağlık Fakültesi Binası Yapım İşinin 410.205,56 TL tutarlı 16 nolu Kesin Hakedişi ödenmiştir.                                                             
Edebiyat-ilahiyat Fakültesi Binası Yapım İşinin 149.026,21TL tutarlı Kesin Hakedişi ödenmiştir.                                                                                                                                                     Asansörlerin Yeşil Etiket Revizyon İşinin sözleşmesi yapılmış olup, hakediş İşlemleri devam etmektedir.  
Merkez Lojman C Blok ve Şiran Mustafa BEYAZ MYO Doğalgaz Dönüşüm işinin ihalesi yapılmış olup, komisyon işlemleri devam etmektedir.                                                                                                                                              6.Etap Çevre Düzenleme ve Alt Yapı Yapım İşinin sözleşmesi yapılmış olup, hakediş işlemleri devam etmektedir.                                                      
Merkezi Kafeterya Yapım İşinin Sözleşmesi yapılmış olup, hakediş işlemleri devam etmektedir.</t>
  </si>
  <si>
    <t xml:space="preserve">Gösterge değerlerinin beklenenin üzerinde gerçekleşme nedeni; 2547 sayılı Yükseköğretim Kanunun 46 ıncı maddesine dayanılarak çıkarılan "Yükseköğretim Kurumları Kısmi Zamanlı Öğrenci Çalıştırma Usul ve Esasları"na dayanılarak hazırlanan Üniversitemiz Senatosunda kabul edilen "Gümüşhane Üniversitesi Rektörlüğü Kısmi Zamanlı Öğrenci Çalıştırma Usul ve Esasları" nın 5 inci maddesinin birinci fıkrası ile ikinci fıkrasına istinaden Rektörlük Makamı tarafından 15/10/2018 tarihli ve E.5761 sayılı belge ile 24 kişilik kontenjan belirlenmiştir.    </t>
  </si>
  <si>
    <t>Gösterge değerlerinin beklenenin üzerinde gerçekleşme nedeni; Üniversitemizden mezun olan öğrencilerden dereceye girenlere ödül verilmiştir.</t>
  </si>
  <si>
    <t>2019 Yılı için belirlemiş olduğumuz kurumsal hizmet içi eğitim takvimimize uygun olarak eğitimlerimiz gerçekleştirilmektedir</t>
  </si>
  <si>
    <t>Gösterge değerlerinin beklenenin altında olmasının nedeni,  öğrencilerin yeteri ktadar mezunlar portalına girip kayıt yaptırmamalarıdır. Bunun için öğrencilere aralıklarla SMS göndererek katılımlarının sağlanmasına çalışılacaktır.</t>
  </si>
  <si>
    <t>Akademik teşvik yönetmeliğinin değiştirilmesi BAP projelerine olan talebi azaltmıştır.</t>
  </si>
  <si>
    <t>Akademik teşvik yönetmeliğinin değiştirilmesi BAP projelerine olan talebi azaltmış olmasına rağmen, gelen proje taleplerinin fen ve mühendislik ağırlıklı olmaları, uluslararası proje sayısısnın çok sayıda  olmasını sağlamıştır. Bu nedenle yılın ilk yarısı itibariyle hedef aşılmıştır</t>
  </si>
  <si>
    <t>Üniversitemizde herhangi bir  Marka, Patent, Faydalı Model, Endüstriyel Tasarım ve Coğrafi İşaretler Başvurusu olmamıştır.</t>
  </si>
  <si>
    <t>Üniversitemizde lisansüstü uzaktan eğitim bulunmamaktadır.</t>
  </si>
  <si>
    <t xml:space="preserve">İlk üç aylık dilimde bütçenin geç açılması gerçekleşme oranını düşük tutsada yürütülen çalışmalar ve bölümlerden gelen talepler doğrultusunda yıl sonu hedefinin tutacağı tahmin edilmektedir. </t>
  </si>
  <si>
    <t>2019 yılı ilk altı aylık çalışmalarımız içerisinde yapılan analiz sayısı yılsonu tahminimizin üzerinde gerçekleşmiştir.</t>
  </si>
  <si>
    <t>Günlük ortalama 669 kişinin yararlanması nedeniyleı kişi sayısı itibariyle hedefin çok üzerinde gerçekleşme oranı beklenmektedir.</t>
  </si>
  <si>
    <t>İlk 6 aylık veriye göre yılsonu tahminimize aşağı/yukarı ulaşılacağı öngörülmektedir.</t>
  </si>
  <si>
    <t xml:space="preserve">Fakültemizde  Turizm İşletmeciliği ve Turizm Rehberliği olmak üzere iki adet lisans bölümü bulunmaktadır.
Yüksekokulumuzda ise Organik Tarım alanında 1 adet ön lisans bölümümüz bulunmaktadır. Bölümümüze 2018-2019 eğitim öğretim yılında öğrenci alımı yapılmamıştır. 2019-2020 eğitim öğretim döneminde öğrenci alımı gerçekleştirilecektir.  </t>
  </si>
  <si>
    <t>Yeni başlayan ve ara raporları sunulan projeler için ödenek gönderimi gerçekleşmektedir. Bu nedenle yıl ortasında olmamız ve bazı projelerin devam etmesi gönderilen ödeneğin düşük kalmasına neden olmuştur. Yılsonu itibariyle ödeneğin daha da artacağı beklenmektedir.</t>
  </si>
  <si>
    <t>Haziran sonu itibariyle 22 proje kabul edilmilş olup, halen 9 projenin değerlendirilmesi devam etmektedir. Bu projelerin de kabul edilmesiyle mevcut bütçe hedefinin üzerinde bir harcama gerçekleştirilmesi planlanmaktadır.</t>
  </si>
  <si>
    <t>Enstitülerimizin ikinci üç aylık performans hedefleri gerçekleştirme oranları istenilen düzeyde seyretmiş olup, yıl sonu için verilen rakamların üzerinde performans elde edilmiştir.</t>
  </si>
  <si>
    <t>Dijital yayın sayımız satın alınan veritabanı abonelikleri sözleşme kapsamında olduğu için sözleşmeden belirtilen kitap sayısı yılın tüm zaman diliminde rakamsal olarak aynı kalmaktadır.</t>
  </si>
  <si>
    <t>Yabancı Uyruklu Personele yönelik bir faaliyet planlaması yapılmamıştır.</t>
  </si>
  <si>
    <t>Gösterge değerlerinin beklenenin altında gerçekleşme nedeni; yemek bursu için başvuru yapıp şartı taşımadığı için yemek bursu iptal edilen öğrencilerden kaynaklanmaktadır. 4. dönem eğitim öğretim açılış dönemine rastladığı için yılsonun tahminine ulaşılacağı öngörülmektedir.</t>
  </si>
  <si>
    <t>Bütçe Kanunundan yolluk kaleminde kısıntıya gidilmesi, Akademik Teşvik Yönetmeliğinde değişiklik yapılması ve maliyetlerin yüksek olması nedeniyle katılım sayısı düşük kalmıştır. Yılsonu itibariyle hedefte aşağı yönlü sapma tahmin edilmektedir.</t>
  </si>
  <si>
    <t>PG2.1.1: 
SCI, SCI-Expanded, SSCI ve AHCI
Endekslerinde Taranan Dergi Sayısı (Wos'da İndekslenen Gümüşhane Üniversitesi Adresli Yayın Sayısı)</t>
  </si>
  <si>
    <t>PG2.3.5: 
Lisansüstü Uzaktan Eğitimle Verilen Program Sayısı</t>
  </si>
  <si>
    <t>PG1.1.1: 
Organik Tarım, Turizm ve Madencilik Çalışmaları Yapan Ön Lisans ve Lisans Bölüm/Program Sayısı</t>
  </si>
  <si>
    <t>PG1.1.2: 
Organik Tarım, Turizm ve Madencilik Çalışmaları Yapan Ön Lisans ve Lisans Öğrenci Sayısı</t>
  </si>
  <si>
    <t>PG1.1.3: 
Organik Tarım, Turizm ve Madencilik Dışındaki Ön Lisans ve Lisans Öğrenci Sayısı</t>
  </si>
  <si>
    <t>PG1.1.4: 
Organik Tarım, Turizm ve Madencilik Dışındaki Ön Lisans ve Lisans Bölüm/Program Sayısı</t>
  </si>
  <si>
    <t>Ulusal kongrelere verilen destek ve puanlama gerek akademik teşvik gerekse unvan yükselmesi için tatmin edici olmadığından, yapılan bildiriler ulusal dan uluslararasına doğru kayma göstermektedir.</t>
  </si>
  <si>
    <t>Ulusal kongrelere verilen destek ve puanlamadan daha fazla öneme sahip olduğu için uluslaraarası yapılan bildiri sayıları yılsonu itibariyle istenilen seviyede hatta üzerinde olması beklenmektedir.</t>
  </si>
  <si>
    <t>Yapılan atıflar ilk 6 ayda yıllık olarak istenilen sonuca ulaşmış olup, son çeyrekteki değerlendirmede fazlasıyla atıf sayısına ulaşılacaktır.</t>
  </si>
  <si>
    <t>Akademik yükselmedeki kriterlerin tam olarak netleşmemesi ve dergilerde yayın süreçlerindeki gecikmeler  nedeniyle hedefe ulaşılamayacağı öngörülmektedir.</t>
  </si>
  <si>
    <t>2019 yılında ikinci altı aylık dönemde Sempozyum Kongre, Çalıştaylar düzenlenmeye devam edilecek olsada, planlanan  gösterge değerine ulaşılamayacaktır.</t>
  </si>
  <si>
    <t>6 aylık değerlendirmede istenilen yıllık sonucunun yarıya yakını yakalanmış olup, son dönem verileri ile yıllık değerlendirmede hedefin tutturulacağı düşünülmektedir.</t>
  </si>
  <si>
    <t>Üniversitemizde sertifikalı eğitimler ve kurslar sadece GUSÜD Koordinatörliği tarafından yapılmakta olup, yılsonuna kadar istenilen sonuca ulaşılması beklenmemektedir. Atölye çalışmalarına ise gerek bölümler gerekse öğrenciler tarafından istek uyandıran çalışmalar yapılması hedefe yaklaşılmasını sağlayacaktır.</t>
  </si>
  <si>
    <t>Yılsonu itibariyle de istenilen hedef düzeyine ulaşılması düşünülmemektedir.</t>
  </si>
  <si>
    <t xml:space="preserve">2022 yılı sonuna kadar özellikle organik tarım, turizm ve madencilik potansiyelinin değerlendirilebilmesi için ön lisans / lisans bölüm / program ve öğrenci sayısını %20 artırmak </t>
  </si>
  <si>
    <t>Eğitim öğretimde kaliteyi arttırmayı amaçlayan, ülkenin ve bölgenin ihtiyaç duyduğu alanlarda rekabet edebilir bir üniversite olmak</t>
  </si>
  <si>
    <t>Başlangıç değeri için hedeflenen sayı aşağı yukarı ilk 6 aylık veri ile ulaştığı görülmektedir. Yılsonunda istenen sayıya ulaşılacağı öngörülmektedir.</t>
  </si>
  <si>
    <t>İlk 6 aylık değerlendirmede yıllık gösterge değerrinin üzerinde bir sonuç elde edilmiştir.</t>
  </si>
  <si>
    <t>Yeni yapılan mevzuat düzenlemesiyle akademik teşvik ve ilerleme kapsamında ulusal yayınlara verilen puanların çok düşük olmasından dolayı hedefe ulaşılamayacağı öngörülmektedir.</t>
  </si>
  <si>
    <t>Dijital yayınlara talep fazla olduğundan basılı yayın ödünç alınma oranı düşük kalmaktadır. Yılsonu itibariyle ödünç alınan kaynak sayısı beklentiler civarı görülmektedir.</t>
  </si>
  <si>
    <t>Gösterge değerlerinin beklenenin altında gerçekleşme nedenleri; Üniversitemiz kampüs alanında yemek ihtiyacının karşılanabileceği sosyal alanların açılmış olması ve II. üç aylık dönemin (06/05/2019-03/06/2019) Ramazan Ayına, Ramazan Bayramı (03-07/06/2019) tatiline ve akademik takvime 30/05/2019 tarihi tibariyle öğrencilerin tatil dönemine denk gelmesidir. Yıl sonu itibariyle gerçekleşme tahmininin başarılacağı öngörülmektedir.</t>
  </si>
  <si>
    <t>Öğretim üye sayımızdaki artış ve bazı mühendislik lisans programlarına uygulanan baraj puan sıralaması nedeniyle gelen öğrenci sayısının az olması öğretim üyesi başına düşen öğrenci sayısında azalışa neden olmuştur.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</si>
</sst>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1"/>
      <name val="Calibri"/>
      <family val="2"/>
      <scheme val="minor"/>
    </font>
    <font>
      <sz val="8"/>
      <name val="Tahoma"/>
      <family val="2"/>
      <charset val="162"/>
    </font>
    <font>
      <sz val="11"/>
      <name val="Calibri"/>
      <family val="2"/>
      <charset val="162"/>
      <scheme val="minor"/>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67">
    <xf numFmtId="0" fontId="0" fillId="0" borderId="0" xfId="0"/>
    <xf numFmtId="0" fontId="0" fillId="0" borderId="1" xfId="0" applyBorder="1" applyAlignment="1">
      <alignment horizontal="center" vertical="center" wrapText="1"/>
    </xf>
    <xf numFmtId="0" fontId="0" fillId="0" borderId="6" xfId="0" applyBorder="1" applyAlignment="1">
      <alignment horizontal="center" vertical="center" wrapText="1"/>
    </xf>
    <xf numFmtId="9" fontId="0" fillId="0" borderId="0" xfId="1" applyFont="1"/>
    <xf numFmtId="0" fontId="0" fillId="0" borderId="9" xfId="0" applyBorder="1" applyAlignment="1">
      <alignment horizontal="center"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wrapText="1"/>
    </xf>
    <xf numFmtId="0" fontId="0" fillId="0" borderId="11" xfId="0" applyBorder="1" applyAlignment="1">
      <alignment horizontal="left" vertical="center" wrapText="1"/>
    </xf>
    <xf numFmtId="0" fontId="0" fillId="0" borderId="13" xfId="0" applyBorder="1" applyAlignment="1">
      <alignment horizontal="left" vertical="center"/>
    </xf>
    <xf numFmtId="9" fontId="0" fillId="0" borderId="0" xfId="0" applyNumberFormat="1" applyBorder="1" applyAlignment="1">
      <alignment horizontal="center" vertical="center"/>
    </xf>
    <xf numFmtId="3" fontId="0" fillId="0" borderId="1" xfId="0" applyNumberFormat="1" applyBorder="1" applyAlignment="1">
      <alignment horizontal="center" vertical="center"/>
    </xf>
    <xf numFmtId="9" fontId="0" fillId="0" borderId="6" xfId="1" applyFont="1" applyBorder="1" applyAlignment="1">
      <alignment horizontal="center" vertical="center"/>
    </xf>
    <xf numFmtId="3" fontId="0" fillId="0" borderId="0" xfId="0" applyNumberFormat="1" applyBorder="1" applyAlignment="1">
      <alignment horizontal="center"/>
    </xf>
    <xf numFmtId="9" fontId="0" fillId="0" borderId="9" xfId="0" applyNumberFormat="1" applyBorder="1" applyAlignment="1">
      <alignment horizontal="center" vertical="center"/>
    </xf>
    <xf numFmtId="10" fontId="0" fillId="0" borderId="6" xfId="1" applyNumberFormat="1" applyFont="1" applyBorder="1" applyAlignment="1">
      <alignment horizontal="center" vertical="center"/>
    </xf>
    <xf numFmtId="4" fontId="0" fillId="0" borderId="1" xfId="0" applyNumberFormat="1" applyBorder="1" applyAlignment="1">
      <alignment horizontal="center" vertical="center"/>
    </xf>
    <xf numFmtId="9" fontId="0" fillId="2" borderId="0" xfId="0" applyNumberFormat="1" applyFill="1" applyBorder="1" applyAlignment="1">
      <alignment horizontal="center" vertical="center"/>
    </xf>
    <xf numFmtId="3" fontId="0" fillId="2" borderId="1" xfId="0" applyNumberFormat="1" applyFill="1" applyBorder="1" applyAlignment="1">
      <alignment horizontal="center" vertical="center"/>
    </xf>
    <xf numFmtId="10" fontId="0" fillId="2" borderId="6" xfId="1" applyNumberFormat="1" applyFont="1" applyFill="1" applyBorder="1" applyAlignment="1">
      <alignment horizontal="center" vertical="center"/>
    </xf>
    <xf numFmtId="10" fontId="0" fillId="0" borderId="0" xfId="0" applyNumberFormat="1"/>
    <xf numFmtId="3" fontId="0" fillId="2" borderId="0" xfId="0" applyNumberFormat="1" applyFill="1" applyBorder="1" applyAlignment="1">
      <alignment horizontal="center" vertical="center"/>
    </xf>
    <xf numFmtId="0" fontId="0" fillId="0" borderId="0" xfId="0" applyBorder="1"/>
    <xf numFmtId="4" fontId="0" fillId="0" borderId="0" xfId="0" applyNumberFormat="1" applyBorder="1"/>
    <xf numFmtId="4" fontId="2" fillId="0" borderId="0" xfId="0" applyNumberFormat="1" applyFont="1" applyBorder="1"/>
    <xf numFmtId="0" fontId="0" fillId="2" borderId="0" xfId="0" applyFill="1"/>
    <xf numFmtId="0" fontId="0" fillId="2" borderId="1" xfId="0" applyFill="1" applyBorder="1" applyAlignment="1">
      <alignment horizontal="center" vertical="center" wrapText="1"/>
    </xf>
    <xf numFmtId="3" fontId="0" fillId="0" borderId="0" xfId="0" applyNumberFormat="1" applyFill="1" applyBorder="1" applyAlignment="1">
      <alignment horizontal="center" vertical="center"/>
    </xf>
    <xf numFmtId="3" fontId="3" fillId="2" borderId="1" xfId="0" applyNumberFormat="1" applyFont="1" applyFill="1" applyBorder="1" applyAlignment="1">
      <alignment horizontal="center" vertical="center"/>
    </xf>
    <xf numFmtId="3" fontId="0" fillId="2" borderId="0" xfId="0" applyNumberFormat="1" applyFill="1" applyBorder="1" applyAlignment="1">
      <alignment horizontal="center"/>
    </xf>
    <xf numFmtId="4" fontId="0" fillId="0" borderId="1" xfId="0" applyNumberFormat="1" applyFont="1" applyBorder="1" applyAlignment="1">
      <alignment horizontal="center" vertical="center"/>
    </xf>
    <xf numFmtId="0" fontId="0" fillId="0" borderId="15"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2" borderId="15"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0" fontId="0" fillId="0" borderId="5" xfId="0" applyBorder="1" applyAlignment="1">
      <alignment horizontal="center" vertical="center"/>
    </xf>
    <xf numFmtId="10" fontId="0" fillId="0" borderId="2" xfId="0" applyNumberFormat="1" applyBorder="1" applyAlignment="1">
      <alignment horizontal="center" vertical="center" wrapText="1"/>
    </xf>
    <xf numFmtId="0" fontId="0" fillId="0" borderId="14" xfId="0" applyBorder="1" applyAlignment="1">
      <alignment horizontal="center" vertical="center" wrapText="1"/>
    </xf>
    <xf numFmtId="0" fontId="0" fillId="0" borderId="14" xfId="0" applyFont="1" applyBorder="1" applyAlignment="1">
      <alignment horizontal="left" vertical="center" wrapText="1"/>
    </xf>
    <xf numFmtId="0" fontId="0" fillId="0" borderId="2" xfId="0" applyFont="1" applyBorder="1" applyAlignment="1">
      <alignment horizontal="left" vertical="center" wrapText="1"/>
    </xf>
    <xf numFmtId="0" fontId="0" fillId="0" borderId="5" xfId="0" applyFont="1" applyBorder="1" applyAlignment="1">
      <alignment horizontal="left" vertical="center" wrapText="1"/>
    </xf>
    <xf numFmtId="0" fontId="0" fillId="0" borderId="14" xfId="0" applyBorder="1" applyAlignment="1">
      <alignment horizontal="left" vertical="center" wrapText="1"/>
    </xf>
    <xf numFmtId="0" fontId="0" fillId="0" borderId="2" xfId="0" applyBorder="1" applyAlignment="1">
      <alignment horizontal="left" vertical="center" wrapText="1"/>
    </xf>
    <xf numFmtId="0" fontId="0" fillId="0" borderId="5" xfId="0" applyBorder="1" applyAlignment="1">
      <alignment horizontal="left" vertical="center" wrapText="1"/>
    </xf>
    <xf numFmtId="0" fontId="0" fillId="0" borderId="1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14" xfId="0" applyBorder="1" applyAlignment="1">
      <alignment horizontal="center" vertical="center"/>
    </xf>
    <xf numFmtId="0" fontId="0" fillId="0" borderId="14" xfId="0" applyBorder="1" applyAlignment="1">
      <alignment horizontal="left" wrapText="1"/>
    </xf>
    <xf numFmtId="0" fontId="0" fillId="0" borderId="2" xfId="0" applyBorder="1" applyAlignment="1">
      <alignment horizontal="left" wrapText="1"/>
    </xf>
    <xf numFmtId="0" fontId="0" fillId="0" borderId="5" xfId="0" applyBorder="1" applyAlignment="1">
      <alignment horizontal="left" wrapText="1"/>
    </xf>
    <xf numFmtId="0" fontId="0" fillId="0" borderId="2"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wrapText="1"/>
    </xf>
    <xf numFmtId="0" fontId="0" fillId="0" borderId="1" xfId="0" applyBorder="1" applyAlignment="1">
      <alignment horizontal="left" vertical="center" wrapText="1"/>
    </xf>
    <xf numFmtId="0" fontId="0" fillId="0" borderId="6" xfId="0" applyBorder="1" applyAlignment="1">
      <alignment horizontal="left" vertical="center" wrapText="1"/>
    </xf>
    <xf numFmtId="0" fontId="0" fillId="2" borderId="14" xfId="0" applyFill="1" applyBorder="1" applyAlignment="1">
      <alignment horizontal="left" vertical="center" wrapText="1"/>
    </xf>
    <xf numFmtId="0" fontId="0" fillId="2" borderId="2" xfId="0" applyFill="1" applyBorder="1" applyAlignment="1">
      <alignment horizontal="left" vertical="center" wrapText="1"/>
    </xf>
    <xf numFmtId="0" fontId="0" fillId="2" borderId="5" xfId="0" applyFill="1" applyBorder="1" applyAlignment="1">
      <alignment horizontal="left" vertical="center" wrapText="1"/>
    </xf>
    <xf numFmtId="0" fontId="0" fillId="2" borderId="11" xfId="0" applyFill="1" applyBorder="1" applyAlignment="1">
      <alignment horizontal="left" vertical="center" wrapText="1"/>
    </xf>
    <xf numFmtId="0" fontId="0" fillId="2" borderId="13" xfId="0" applyFill="1" applyBorder="1" applyAlignment="1">
      <alignment horizontal="left" vertical="center"/>
    </xf>
  </cellXfs>
  <cellStyles count="2">
    <cellStyle name="Normal" xfId="0" builtinId="0"/>
    <cellStyle name="Yüzde"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tabSelected="1" zoomScale="70" zoomScaleNormal="70" workbookViewId="0">
      <selection activeCell="K8" sqref="K8"/>
    </sheetView>
  </sheetViews>
  <sheetFormatPr defaultRowHeight="15" x14ac:dyDescent="0.25"/>
  <cols>
    <col min="1" max="1" width="6.5703125" customWidth="1"/>
    <col min="2" max="2" width="36.7109375" customWidth="1"/>
    <col min="3" max="3" width="14.42578125" customWidth="1"/>
    <col min="4" max="4" width="15.85546875" customWidth="1"/>
    <col min="5" max="5" width="15.42578125" customWidth="1"/>
    <col min="6" max="6" width="15.42578125" style="25" customWidth="1"/>
    <col min="7" max="7" width="14.42578125" customWidth="1"/>
    <col min="9" max="9" width="9.85546875" bestFit="1" customWidth="1"/>
  </cols>
  <sheetData>
    <row r="1" spans="2:10" ht="15.75" thickBot="1" x14ac:dyDescent="0.3"/>
    <row r="2" spans="2:10" ht="48.75" customHeight="1" x14ac:dyDescent="0.25">
      <c r="B2" s="5" t="s">
        <v>16</v>
      </c>
      <c r="C2" s="37" t="s">
        <v>140</v>
      </c>
      <c r="D2" s="37"/>
      <c r="E2" s="37"/>
      <c r="F2" s="37"/>
      <c r="G2" s="38"/>
    </row>
    <row r="3" spans="2:10" ht="43.5" customHeight="1" x14ac:dyDescent="0.25">
      <c r="B3" s="6" t="s">
        <v>17</v>
      </c>
      <c r="C3" s="39" t="s">
        <v>139</v>
      </c>
      <c r="D3" s="40"/>
      <c r="E3" s="40"/>
      <c r="F3" s="40"/>
      <c r="G3" s="41"/>
    </row>
    <row r="4" spans="2:10" ht="27" customHeight="1" x14ac:dyDescent="0.25">
      <c r="B4" s="6" t="s">
        <v>18</v>
      </c>
      <c r="C4" s="42">
        <f>(G7*C7)+(G9*C9)+(G11*C11)+(G13*C13)</f>
        <v>-3.3860097778192975</v>
      </c>
      <c r="D4" s="40"/>
      <c r="E4" s="40"/>
      <c r="F4" s="40"/>
      <c r="G4" s="41"/>
    </row>
    <row r="5" spans="2:10" ht="24" customHeight="1" x14ac:dyDescent="0.25">
      <c r="B5" s="6" t="s">
        <v>9</v>
      </c>
      <c r="C5" s="43" t="s">
        <v>19</v>
      </c>
      <c r="D5" s="40"/>
      <c r="E5" s="40"/>
      <c r="F5" s="40"/>
      <c r="G5" s="41"/>
      <c r="J5" s="3"/>
    </row>
    <row r="6" spans="2:10" ht="76.5" customHeight="1" x14ac:dyDescent="0.25">
      <c r="B6" s="7" t="s">
        <v>0</v>
      </c>
      <c r="C6" s="4" t="s">
        <v>1</v>
      </c>
      <c r="D6" s="1" t="s">
        <v>2</v>
      </c>
      <c r="E6" s="1" t="s">
        <v>3</v>
      </c>
      <c r="F6" s="26" t="s">
        <v>4</v>
      </c>
      <c r="G6" s="2" t="s">
        <v>5</v>
      </c>
      <c r="I6" s="20"/>
    </row>
    <row r="7" spans="2:10" ht="80.25" customHeight="1" x14ac:dyDescent="0.25">
      <c r="B7" s="65" t="s">
        <v>127</v>
      </c>
      <c r="C7" s="10">
        <v>0.25</v>
      </c>
      <c r="D7" s="11">
        <v>5</v>
      </c>
      <c r="E7" s="11">
        <v>7</v>
      </c>
      <c r="F7" s="18">
        <v>3</v>
      </c>
      <c r="G7" s="15">
        <f>(F7-D7)/(E7-D7)</f>
        <v>-1</v>
      </c>
    </row>
    <row r="8" spans="2:10" ht="90.75" customHeight="1" thickBot="1" x14ac:dyDescent="0.3">
      <c r="B8" s="6" t="s">
        <v>10</v>
      </c>
      <c r="C8" s="34" t="s">
        <v>117</v>
      </c>
      <c r="D8" s="35"/>
      <c r="E8" s="35"/>
      <c r="F8" s="35"/>
      <c r="G8" s="36"/>
    </row>
    <row r="9" spans="2:10" ht="66" customHeight="1" x14ac:dyDescent="0.25">
      <c r="B9" s="65" t="s">
        <v>128</v>
      </c>
      <c r="C9" s="17">
        <v>0.25</v>
      </c>
      <c r="D9" s="18">
        <v>1321</v>
      </c>
      <c r="E9" s="18">
        <v>1400</v>
      </c>
      <c r="F9" s="18">
        <v>159</v>
      </c>
      <c r="G9" s="19">
        <f>(F9-D9)/(E9-D9)</f>
        <v>-14.708860759493671</v>
      </c>
    </row>
    <row r="10" spans="2:10" ht="78.75" customHeight="1" thickBot="1" x14ac:dyDescent="0.3">
      <c r="B10" s="6" t="s">
        <v>10</v>
      </c>
      <c r="C10" s="31" t="s">
        <v>96</v>
      </c>
      <c r="D10" s="32"/>
      <c r="E10" s="32"/>
      <c r="F10" s="32"/>
      <c r="G10" s="33"/>
    </row>
    <row r="11" spans="2:10" ht="60" x14ac:dyDescent="0.25">
      <c r="B11" s="65" t="s">
        <v>129</v>
      </c>
      <c r="C11" s="10">
        <v>0.25</v>
      </c>
      <c r="D11" s="11">
        <v>15987</v>
      </c>
      <c r="E11" s="11">
        <v>16800</v>
      </c>
      <c r="F11" s="18">
        <v>14495</v>
      </c>
      <c r="G11" s="15">
        <f t="shared" ref="G11" si="0">(F11-D11)/(E11-D11)</f>
        <v>-1.8351783517835178</v>
      </c>
      <c r="I11" s="13"/>
    </row>
    <row r="12" spans="2:10" ht="53.25" customHeight="1" thickBot="1" x14ac:dyDescent="0.3">
      <c r="B12" s="6" t="s">
        <v>10</v>
      </c>
      <c r="C12" s="31" t="s">
        <v>97</v>
      </c>
      <c r="D12" s="32"/>
      <c r="E12" s="32"/>
      <c r="F12" s="32"/>
      <c r="G12" s="33"/>
    </row>
    <row r="13" spans="2:10" ht="60" x14ac:dyDescent="0.25">
      <c r="B13" s="65" t="s">
        <v>130</v>
      </c>
      <c r="C13" s="10">
        <v>0.25</v>
      </c>
      <c r="D13" s="11">
        <v>132</v>
      </c>
      <c r="E13" s="11">
        <v>138</v>
      </c>
      <c r="F13" s="18">
        <v>156</v>
      </c>
      <c r="G13" s="15">
        <f>(F13-D13)/(E13-D13)</f>
        <v>4</v>
      </c>
    </row>
    <row r="14" spans="2:10" ht="71.25" customHeight="1" thickBot="1" x14ac:dyDescent="0.3">
      <c r="B14" s="9" t="s">
        <v>10</v>
      </c>
      <c r="C14" s="31" t="s">
        <v>101</v>
      </c>
      <c r="D14" s="32"/>
      <c r="E14" s="32"/>
      <c r="F14" s="32"/>
      <c r="G14" s="33"/>
    </row>
  </sheetData>
  <mergeCells count="8">
    <mergeCell ref="C14:G14"/>
    <mergeCell ref="C8:G8"/>
    <mergeCell ref="C10:G10"/>
    <mergeCell ref="C12:G12"/>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2"/>
  <sheetViews>
    <sheetView zoomScale="85" zoomScaleNormal="85" zoomScaleSheetLayoutView="90" workbookViewId="0">
      <selection activeCell="C10" sqref="C10:G10"/>
    </sheetView>
  </sheetViews>
  <sheetFormatPr defaultRowHeight="15" x14ac:dyDescent="0.25"/>
  <cols>
    <col min="2" max="2" width="32.85546875" customWidth="1"/>
    <col min="3" max="7" width="15.85546875" customWidth="1"/>
  </cols>
  <sheetData>
    <row r="1" spans="2:10" ht="15.75" thickBot="1" x14ac:dyDescent="0.3"/>
    <row r="2" spans="2:10" ht="48.75" customHeight="1" x14ac:dyDescent="0.25">
      <c r="B2" s="5" t="s">
        <v>71</v>
      </c>
      <c r="C2" s="37" t="s">
        <v>15</v>
      </c>
      <c r="D2" s="37"/>
      <c r="E2" s="37"/>
      <c r="F2" s="37"/>
      <c r="G2" s="38"/>
    </row>
    <row r="3" spans="2:10" ht="42.75" customHeight="1" x14ac:dyDescent="0.25">
      <c r="B3" s="6" t="s">
        <v>79</v>
      </c>
      <c r="C3" s="39" t="s">
        <v>80</v>
      </c>
      <c r="D3" s="40"/>
      <c r="E3" s="40"/>
      <c r="F3" s="40"/>
      <c r="G3" s="41"/>
    </row>
    <row r="4" spans="2:10" ht="35.25" customHeight="1" x14ac:dyDescent="0.25">
      <c r="B4" s="6" t="s">
        <v>81</v>
      </c>
      <c r="C4" s="42">
        <f>(G7*C7)+(G9*C9)+(G11*C11)</f>
        <v>0.79712578947368418</v>
      </c>
      <c r="D4" s="40"/>
      <c r="E4" s="40"/>
      <c r="F4" s="40"/>
      <c r="G4" s="41"/>
    </row>
    <row r="5" spans="2:10" ht="27" customHeight="1" x14ac:dyDescent="0.25">
      <c r="B5" s="6" t="s">
        <v>9</v>
      </c>
      <c r="C5" s="39" t="s">
        <v>82</v>
      </c>
      <c r="D5" s="40"/>
      <c r="E5" s="40"/>
      <c r="F5" s="40"/>
      <c r="G5" s="41"/>
      <c r="J5" s="3"/>
    </row>
    <row r="6" spans="2:10" ht="76.5" customHeight="1" x14ac:dyDescent="0.25">
      <c r="B6" s="7" t="s">
        <v>0</v>
      </c>
      <c r="C6" s="4" t="s">
        <v>1</v>
      </c>
      <c r="D6" s="1" t="s">
        <v>2</v>
      </c>
      <c r="E6" s="1" t="s">
        <v>3</v>
      </c>
      <c r="F6" s="1" t="s">
        <v>4</v>
      </c>
      <c r="G6" s="2" t="s">
        <v>5</v>
      </c>
    </row>
    <row r="7" spans="2:10" ht="45" x14ac:dyDescent="0.25">
      <c r="B7" s="65" t="s">
        <v>83</v>
      </c>
      <c r="C7" s="10">
        <v>0.35</v>
      </c>
      <c r="D7" s="11">
        <v>140000</v>
      </c>
      <c r="E7" s="11">
        <v>145000</v>
      </c>
      <c r="F7" s="11">
        <v>138583</v>
      </c>
      <c r="G7" s="15">
        <f>(F7-D7)/(E7-D7)</f>
        <v>-0.28339999999999999</v>
      </c>
    </row>
    <row r="8" spans="2:10" ht="80.25" customHeight="1" thickBot="1" x14ac:dyDescent="0.3">
      <c r="B8" s="6" t="s">
        <v>10</v>
      </c>
      <c r="C8" s="31" t="s">
        <v>145</v>
      </c>
      <c r="D8" s="32"/>
      <c r="E8" s="32"/>
      <c r="F8" s="32"/>
      <c r="G8" s="33"/>
    </row>
    <row r="9" spans="2:10" ht="45" x14ac:dyDescent="0.25">
      <c r="B9" s="65" t="s">
        <v>84</v>
      </c>
      <c r="C9" s="10">
        <v>0.35</v>
      </c>
      <c r="D9" s="11">
        <v>305</v>
      </c>
      <c r="E9" s="11">
        <v>400</v>
      </c>
      <c r="F9" s="11">
        <v>304</v>
      </c>
      <c r="G9" s="15">
        <f>(F9-D9)/(E9-D9)</f>
        <v>-1.0526315789473684E-2</v>
      </c>
    </row>
    <row r="10" spans="2:10" ht="65.25" customHeight="1" thickBot="1" x14ac:dyDescent="0.3">
      <c r="B10" s="9" t="s">
        <v>10</v>
      </c>
      <c r="C10" s="31" t="s">
        <v>123</v>
      </c>
      <c r="D10" s="32"/>
      <c r="E10" s="32"/>
      <c r="F10" s="32"/>
      <c r="G10" s="33"/>
    </row>
    <row r="11" spans="2:10" ht="42.75" customHeight="1" x14ac:dyDescent="0.25">
      <c r="B11" s="65" t="s">
        <v>95</v>
      </c>
      <c r="C11" s="10">
        <v>0.3</v>
      </c>
      <c r="D11" s="11">
        <v>21</v>
      </c>
      <c r="E11" s="11">
        <v>22</v>
      </c>
      <c r="F11" s="11">
        <v>24</v>
      </c>
      <c r="G11" s="15">
        <f>(F11-D11)/(E11-D11)</f>
        <v>3</v>
      </c>
    </row>
    <row r="12" spans="2:10" ht="107.25" customHeight="1" thickBot="1" x14ac:dyDescent="0.3">
      <c r="B12" s="9" t="s">
        <v>10</v>
      </c>
      <c r="C12" s="31" t="s">
        <v>105</v>
      </c>
      <c r="D12" s="32"/>
      <c r="E12" s="32"/>
      <c r="F12" s="32"/>
      <c r="G12" s="33"/>
    </row>
  </sheetData>
  <mergeCells count="7">
    <mergeCell ref="C12:G12"/>
    <mergeCell ref="C10:G10"/>
    <mergeCell ref="C2:G2"/>
    <mergeCell ref="C3:G3"/>
    <mergeCell ref="C4:G4"/>
    <mergeCell ref="C5:G5"/>
    <mergeCell ref="C8:G8"/>
  </mergeCells>
  <pageMargins left="0.70866141732283472" right="0.70866141732283472" top="0.74803149606299213" bottom="0.74803149606299213" header="0.31496062992125984" footer="0.31496062992125984"/>
  <pageSetup paperSize="9" scale="6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8"/>
  <sheetViews>
    <sheetView zoomScale="85" zoomScaleNormal="85" workbookViewId="0">
      <selection activeCell="P14" sqref="P14"/>
    </sheetView>
  </sheetViews>
  <sheetFormatPr defaultRowHeight="15" x14ac:dyDescent="0.25"/>
  <cols>
    <col min="2" max="2" width="32.85546875" customWidth="1"/>
    <col min="3" max="7" width="15.85546875" customWidth="1"/>
    <col min="9" max="9" width="10.140625" bestFit="1" customWidth="1"/>
  </cols>
  <sheetData>
    <row r="1" spans="2:9" ht="15.75" thickBot="1" x14ac:dyDescent="0.3"/>
    <row r="2" spans="2:9" ht="48.75" customHeight="1" x14ac:dyDescent="0.25">
      <c r="B2" s="5" t="s">
        <v>71</v>
      </c>
      <c r="C2" s="37" t="s">
        <v>15</v>
      </c>
      <c r="D2" s="37"/>
      <c r="E2" s="37"/>
      <c r="F2" s="37"/>
      <c r="G2" s="38"/>
    </row>
    <row r="3" spans="2:9" ht="42.75" customHeight="1" x14ac:dyDescent="0.25">
      <c r="B3" s="6" t="s">
        <v>86</v>
      </c>
      <c r="C3" s="39" t="s">
        <v>85</v>
      </c>
      <c r="D3" s="40"/>
      <c r="E3" s="40"/>
      <c r="F3" s="40"/>
      <c r="G3" s="41"/>
    </row>
    <row r="4" spans="2:9" ht="35.25" customHeight="1" x14ac:dyDescent="0.25">
      <c r="B4" s="6" t="s">
        <v>87</v>
      </c>
      <c r="C4" s="42">
        <f>(G7*C7)+(G9*C9)+(G11*C11)+(G13*C13)+(G15*C15)+(G17*C17)</f>
        <v>-5.7100781785436148</v>
      </c>
      <c r="D4" s="40"/>
      <c r="E4" s="40"/>
      <c r="F4" s="40"/>
      <c r="G4" s="41"/>
    </row>
    <row r="5" spans="2:9" ht="27" customHeight="1" x14ac:dyDescent="0.25">
      <c r="B5" s="6" t="s">
        <v>9</v>
      </c>
      <c r="C5" s="39" t="s">
        <v>70</v>
      </c>
      <c r="D5" s="40"/>
      <c r="E5" s="40"/>
      <c r="F5" s="40"/>
      <c r="G5" s="41"/>
    </row>
    <row r="6" spans="2:9" ht="76.5" customHeight="1" x14ac:dyDescent="0.25">
      <c r="B6" s="7" t="s">
        <v>0</v>
      </c>
      <c r="C6" s="4" t="s">
        <v>1</v>
      </c>
      <c r="D6" s="1" t="s">
        <v>2</v>
      </c>
      <c r="E6" s="1" t="s">
        <v>3</v>
      </c>
      <c r="F6" s="1" t="s">
        <v>4</v>
      </c>
      <c r="G6" s="2" t="s">
        <v>5</v>
      </c>
    </row>
    <row r="7" spans="2:9" ht="60" x14ac:dyDescent="0.25">
      <c r="B7" s="65" t="s">
        <v>90</v>
      </c>
      <c r="C7" s="10">
        <v>0.35</v>
      </c>
      <c r="D7" s="11">
        <v>420</v>
      </c>
      <c r="E7" s="11">
        <v>446</v>
      </c>
      <c r="F7" s="11">
        <v>150</v>
      </c>
      <c r="G7" s="15">
        <f>(F7-D7)/(E7-D7)</f>
        <v>-10.384615384615385</v>
      </c>
    </row>
    <row r="8" spans="2:9" ht="55.5" customHeight="1" x14ac:dyDescent="0.25">
      <c r="B8" s="6" t="s">
        <v>10</v>
      </c>
      <c r="C8" s="47" t="s">
        <v>124</v>
      </c>
      <c r="D8" s="48"/>
      <c r="E8" s="48"/>
      <c r="F8" s="48"/>
      <c r="G8" s="49"/>
    </row>
    <row r="9" spans="2:9" ht="45" x14ac:dyDescent="0.25">
      <c r="B9" s="65" t="s">
        <v>91</v>
      </c>
      <c r="C9" s="10">
        <v>0.2</v>
      </c>
      <c r="D9" s="11">
        <v>193</v>
      </c>
      <c r="E9" s="11">
        <v>205</v>
      </c>
      <c r="F9" s="11">
        <v>25</v>
      </c>
      <c r="G9" s="15">
        <f>(F9-D9)/(E9-D9)</f>
        <v>-14</v>
      </c>
    </row>
    <row r="10" spans="2:9" ht="78" customHeight="1" thickBot="1" x14ac:dyDescent="0.3">
      <c r="B10" s="6" t="s">
        <v>10</v>
      </c>
      <c r="C10" s="31" t="s">
        <v>102</v>
      </c>
      <c r="D10" s="32"/>
      <c r="E10" s="32"/>
      <c r="F10" s="32"/>
      <c r="G10" s="33"/>
    </row>
    <row r="11" spans="2:9" ht="60" x14ac:dyDescent="0.25">
      <c r="B11" s="65" t="s">
        <v>88</v>
      </c>
      <c r="C11" s="10">
        <v>0.1</v>
      </c>
      <c r="D11" s="11">
        <v>42.3</v>
      </c>
      <c r="E11" s="11">
        <v>40.4</v>
      </c>
      <c r="F11" s="18">
        <v>39</v>
      </c>
      <c r="G11" s="15">
        <f t="shared" ref="G11" si="0">(F11-D11)/(E11-D11)</f>
        <v>1.7368421052631577</v>
      </c>
      <c r="I11" s="13"/>
    </row>
    <row r="12" spans="2:9" ht="50.25" customHeight="1" x14ac:dyDescent="0.25">
      <c r="B12" s="6" t="s">
        <v>10</v>
      </c>
      <c r="C12" s="59" t="s">
        <v>146</v>
      </c>
      <c r="D12" s="60"/>
      <c r="E12" s="60"/>
      <c r="F12" s="60"/>
      <c r="G12" s="61"/>
    </row>
    <row r="13" spans="2:9" ht="75" x14ac:dyDescent="0.25">
      <c r="B13" s="65" t="s">
        <v>89</v>
      </c>
      <c r="C13" s="14">
        <v>0.1</v>
      </c>
      <c r="D13" s="11">
        <v>4312000</v>
      </c>
      <c r="E13" s="11">
        <v>4400000</v>
      </c>
      <c r="F13" s="11">
        <v>2622056.4300000002</v>
      </c>
      <c r="G13" s="15">
        <f t="shared" ref="G13" si="1">(F13-D13)/(E13-D13)</f>
        <v>-19.203904204545452</v>
      </c>
    </row>
    <row r="14" spans="2:9" ht="65.25" customHeight="1" x14ac:dyDescent="0.25">
      <c r="B14" s="6" t="s">
        <v>10</v>
      </c>
      <c r="C14" s="62" t="s">
        <v>103</v>
      </c>
      <c r="D14" s="63"/>
      <c r="E14" s="63"/>
      <c r="F14" s="63"/>
      <c r="G14" s="64"/>
    </row>
    <row r="15" spans="2:9" ht="60" x14ac:dyDescent="0.25">
      <c r="B15" s="65" t="s">
        <v>92</v>
      </c>
      <c r="C15" s="14">
        <v>0.1</v>
      </c>
      <c r="D15" s="11">
        <v>14000000</v>
      </c>
      <c r="E15" s="11">
        <v>12000000</v>
      </c>
      <c r="F15" s="11">
        <v>575131.68000000005</v>
      </c>
      <c r="G15" s="15">
        <f t="shared" ref="G15" si="2">(F15-D15)/(E15-D15)</f>
        <v>6.7124341599999999</v>
      </c>
      <c r="I15" s="24"/>
    </row>
    <row r="16" spans="2:9" ht="159.75" customHeight="1" x14ac:dyDescent="0.25">
      <c r="B16" s="6" t="s">
        <v>10</v>
      </c>
      <c r="C16" s="47" t="s">
        <v>104</v>
      </c>
      <c r="D16" s="48"/>
      <c r="E16" s="48"/>
      <c r="F16" s="48"/>
      <c r="G16" s="49"/>
      <c r="I16" s="24"/>
    </row>
    <row r="17" spans="2:9" ht="60" x14ac:dyDescent="0.25">
      <c r="B17" s="65" t="s">
        <v>93</v>
      </c>
      <c r="C17" s="14">
        <v>0.15</v>
      </c>
      <c r="D17" s="11">
        <v>74</v>
      </c>
      <c r="E17" s="11">
        <v>82</v>
      </c>
      <c r="F17" s="11">
        <v>170</v>
      </c>
      <c r="G17" s="15">
        <f t="shared" ref="G17" si="3">(F17-D17)/(E17-D17)</f>
        <v>12</v>
      </c>
      <c r="I17" s="23"/>
    </row>
    <row r="18" spans="2:9" ht="35.25" customHeight="1" thickBot="1" x14ac:dyDescent="0.3">
      <c r="B18" s="9" t="s">
        <v>10</v>
      </c>
      <c r="C18" s="31" t="s">
        <v>114</v>
      </c>
      <c r="D18" s="32"/>
      <c r="E18" s="32"/>
      <c r="F18" s="32"/>
      <c r="G18" s="33"/>
      <c r="I18" s="22"/>
    </row>
  </sheetData>
  <mergeCells count="10">
    <mergeCell ref="C12:G12"/>
    <mergeCell ref="C14:G14"/>
    <mergeCell ref="C16:G16"/>
    <mergeCell ref="C18:G18"/>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zoomScale="85" zoomScaleNormal="85" workbookViewId="0">
      <selection activeCell="I6" sqref="I6"/>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16</v>
      </c>
      <c r="C2" s="37" t="s">
        <v>15</v>
      </c>
      <c r="D2" s="37"/>
      <c r="E2" s="37"/>
      <c r="F2" s="37"/>
      <c r="G2" s="38"/>
    </row>
    <row r="3" spans="2:10" ht="43.5" customHeight="1" x14ac:dyDescent="0.25">
      <c r="B3" s="6" t="s">
        <v>25</v>
      </c>
      <c r="C3" s="39" t="s">
        <v>20</v>
      </c>
      <c r="D3" s="40"/>
      <c r="E3" s="40"/>
      <c r="F3" s="40"/>
      <c r="G3" s="41"/>
    </row>
    <row r="4" spans="2:10" ht="35.25" customHeight="1" x14ac:dyDescent="0.25">
      <c r="B4" s="6" t="s">
        <v>26</v>
      </c>
      <c r="C4" s="42">
        <f>(G7*C7)+(G9*C9)+(G11*C11)+(G13*C13)</f>
        <v>-5.7428571428571429</v>
      </c>
      <c r="D4" s="40"/>
      <c r="E4" s="40"/>
      <c r="F4" s="40"/>
      <c r="G4" s="41"/>
    </row>
    <row r="5" spans="2:10" ht="24" customHeight="1" x14ac:dyDescent="0.25">
      <c r="B5" s="6" t="s">
        <v>9</v>
      </c>
      <c r="C5" s="43" t="s">
        <v>19</v>
      </c>
      <c r="D5" s="40"/>
      <c r="E5" s="40"/>
      <c r="F5" s="40"/>
      <c r="G5" s="41"/>
      <c r="J5" s="3"/>
    </row>
    <row r="6" spans="2:10" ht="76.5" customHeight="1" x14ac:dyDescent="0.25">
      <c r="B6" s="7" t="s">
        <v>0</v>
      </c>
      <c r="C6" s="4" t="s">
        <v>1</v>
      </c>
      <c r="D6" s="1" t="s">
        <v>2</v>
      </c>
      <c r="E6" s="1" t="s">
        <v>3</v>
      </c>
      <c r="F6" s="1" t="s">
        <v>4</v>
      </c>
      <c r="G6" s="2" t="s">
        <v>5</v>
      </c>
    </row>
    <row r="7" spans="2:10" ht="45" x14ac:dyDescent="0.25">
      <c r="B7" s="65" t="s">
        <v>23</v>
      </c>
      <c r="C7" s="10">
        <v>0.25</v>
      </c>
      <c r="D7" s="11">
        <v>63</v>
      </c>
      <c r="E7" s="11">
        <v>70</v>
      </c>
      <c r="F7" s="11">
        <v>66</v>
      </c>
      <c r="G7" s="15">
        <f>(F7-D7)/(E7-D7)</f>
        <v>0.42857142857142855</v>
      </c>
    </row>
    <row r="8" spans="2:10" ht="70.5" customHeight="1" x14ac:dyDescent="0.25">
      <c r="B8" s="6" t="s">
        <v>10</v>
      </c>
      <c r="C8" s="44" t="s">
        <v>99</v>
      </c>
      <c r="D8" s="45"/>
      <c r="E8" s="45"/>
      <c r="F8" s="45"/>
      <c r="G8" s="46"/>
    </row>
    <row r="9" spans="2:10" ht="45" x14ac:dyDescent="0.25">
      <c r="B9" s="65" t="s">
        <v>24</v>
      </c>
      <c r="C9" s="10">
        <v>0.25</v>
      </c>
      <c r="D9" s="11">
        <v>4</v>
      </c>
      <c r="E9" s="11">
        <v>6</v>
      </c>
      <c r="F9" s="11">
        <v>2</v>
      </c>
      <c r="G9" s="15">
        <f>(F9-D9)/(E9-D9)</f>
        <v>-1</v>
      </c>
    </row>
    <row r="10" spans="2:10" ht="52.5" customHeight="1" x14ac:dyDescent="0.25">
      <c r="B10" s="6" t="s">
        <v>10</v>
      </c>
      <c r="C10" s="44" t="s">
        <v>98</v>
      </c>
      <c r="D10" s="45"/>
      <c r="E10" s="45"/>
      <c r="F10" s="45"/>
      <c r="G10" s="46"/>
    </row>
    <row r="11" spans="2:10" ht="30" x14ac:dyDescent="0.25">
      <c r="B11" s="65" t="s">
        <v>21</v>
      </c>
      <c r="C11" s="10">
        <v>0.25</v>
      </c>
      <c r="D11" s="11">
        <v>75</v>
      </c>
      <c r="E11" s="11">
        <v>80</v>
      </c>
      <c r="F11" s="11">
        <v>72</v>
      </c>
      <c r="G11" s="15">
        <f>(F11-D11)/(E11-D11)</f>
        <v>-0.6</v>
      </c>
      <c r="I11" s="13"/>
    </row>
    <row r="12" spans="2:10" ht="41.25" customHeight="1" x14ac:dyDescent="0.25">
      <c r="B12" s="6" t="s">
        <v>10</v>
      </c>
      <c r="C12" s="47" t="s">
        <v>141</v>
      </c>
      <c r="D12" s="48"/>
      <c r="E12" s="48"/>
      <c r="F12" s="48"/>
      <c r="G12" s="49"/>
    </row>
    <row r="13" spans="2:10" ht="30" x14ac:dyDescent="0.25">
      <c r="B13" s="65" t="s">
        <v>22</v>
      </c>
      <c r="C13" s="10">
        <v>0.25</v>
      </c>
      <c r="D13" s="11">
        <v>115</v>
      </c>
      <c r="E13" s="11">
        <v>120</v>
      </c>
      <c r="F13" s="18">
        <v>6</v>
      </c>
      <c r="G13" s="15">
        <f>(F13-D13)/(E13-D13)</f>
        <v>-21.8</v>
      </c>
    </row>
    <row r="14" spans="2:10" ht="64.5" customHeight="1" thickBot="1" x14ac:dyDescent="0.3">
      <c r="B14" s="66" t="s">
        <v>10</v>
      </c>
      <c r="C14" s="31" t="s">
        <v>100</v>
      </c>
      <c r="D14" s="32"/>
      <c r="E14" s="32"/>
      <c r="F14" s="32"/>
      <c r="G14" s="33"/>
    </row>
  </sheetData>
  <mergeCells count="8">
    <mergeCell ref="C2:G2"/>
    <mergeCell ref="C3:G3"/>
    <mergeCell ref="C4:G4"/>
    <mergeCell ref="C5:G5"/>
    <mergeCell ref="C14:G14"/>
    <mergeCell ref="C8:G8"/>
    <mergeCell ref="C10:G10"/>
    <mergeCell ref="C12:G12"/>
  </mergeCells>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18"/>
  <sheetViews>
    <sheetView zoomScale="85" zoomScaleNormal="85" workbookViewId="0">
      <selection activeCell="H7" sqref="H7"/>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1" ht="15.75" thickBot="1" x14ac:dyDescent="0.3"/>
    <row r="2" spans="2:11" ht="48.75" customHeight="1" x14ac:dyDescent="0.25">
      <c r="B2" s="5" t="s">
        <v>11</v>
      </c>
      <c r="C2" s="37" t="s">
        <v>27</v>
      </c>
      <c r="D2" s="37"/>
      <c r="E2" s="37"/>
      <c r="F2" s="37"/>
      <c r="G2" s="38"/>
    </row>
    <row r="3" spans="2:11" ht="43.5" customHeight="1" x14ac:dyDescent="0.25">
      <c r="B3" s="6" t="s">
        <v>30</v>
      </c>
      <c r="C3" s="39" t="s">
        <v>28</v>
      </c>
      <c r="D3" s="40"/>
      <c r="E3" s="40"/>
      <c r="F3" s="40"/>
      <c r="G3" s="41"/>
    </row>
    <row r="4" spans="2:11" ht="35.25" customHeight="1" x14ac:dyDescent="0.25">
      <c r="B4" s="6" t="s">
        <v>31</v>
      </c>
      <c r="C4" s="42">
        <f>(G7*C7)+(G9*C9)+(G11*C11)+(G13*C13)+(G15*C15)+(G17*C17)</f>
        <v>-5.4684252570565457</v>
      </c>
      <c r="D4" s="40"/>
      <c r="E4" s="40"/>
      <c r="F4" s="40"/>
      <c r="G4" s="41"/>
    </row>
    <row r="5" spans="2:11" ht="24" customHeight="1" x14ac:dyDescent="0.25">
      <c r="B5" s="6" t="s">
        <v>9</v>
      </c>
      <c r="C5" s="43" t="s">
        <v>29</v>
      </c>
      <c r="D5" s="40"/>
      <c r="E5" s="40"/>
      <c r="F5" s="40"/>
      <c r="G5" s="41"/>
      <c r="J5" s="3"/>
    </row>
    <row r="6" spans="2:11" ht="76.5" customHeight="1" x14ac:dyDescent="0.25">
      <c r="B6" s="7" t="s">
        <v>0</v>
      </c>
      <c r="C6" s="4" t="s">
        <v>1</v>
      </c>
      <c r="D6" s="1" t="s">
        <v>2</v>
      </c>
      <c r="E6" s="1" t="s">
        <v>3</v>
      </c>
      <c r="F6" s="1" t="s">
        <v>4</v>
      </c>
      <c r="G6" s="2" t="s">
        <v>5</v>
      </c>
    </row>
    <row r="7" spans="2:11" ht="86.25" customHeight="1" x14ac:dyDescent="0.25">
      <c r="B7" s="65" t="s">
        <v>125</v>
      </c>
      <c r="C7" s="10">
        <v>0.25</v>
      </c>
      <c r="D7" s="11">
        <v>107</v>
      </c>
      <c r="E7" s="11">
        <v>148</v>
      </c>
      <c r="F7" s="11">
        <v>213</v>
      </c>
      <c r="G7" s="15">
        <f>(F7-D7)/(E7-D7)</f>
        <v>2.5853658536585367</v>
      </c>
    </row>
    <row r="8" spans="2:11" ht="52.5" customHeight="1" thickBot="1" x14ac:dyDescent="0.3">
      <c r="B8" s="6" t="s">
        <v>10</v>
      </c>
      <c r="C8" s="31" t="s">
        <v>142</v>
      </c>
      <c r="D8" s="32"/>
      <c r="E8" s="32"/>
      <c r="F8" s="32"/>
      <c r="G8" s="33"/>
    </row>
    <row r="9" spans="2:11" ht="45" x14ac:dyDescent="0.25">
      <c r="B9" s="65" t="s">
        <v>32</v>
      </c>
      <c r="C9" s="10">
        <v>0.15</v>
      </c>
      <c r="D9" s="11">
        <v>229</v>
      </c>
      <c r="E9" s="11">
        <v>263</v>
      </c>
      <c r="F9" s="11">
        <v>54</v>
      </c>
      <c r="G9" s="15">
        <f>(F9-D9)/(E9-D9)</f>
        <v>-5.1470588235294121</v>
      </c>
    </row>
    <row r="10" spans="2:11" ht="50.25" customHeight="1" thickBot="1" x14ac:dyDescent="0.3">
      <c r="B10" s="6" t="s">
        <v>10</v>
      </c>
      <c r="C10" s="50" t="s">
        <v>143</v>
      </c>
      <c r="D10" s="51"/>
      <c r="E10" s="51"/>
      <c r="F10" s="51"/>
      <c r="G10" s="52"/>
    </row>
    <row r="11" spans="2:11" ht="45" x14ac:dyDescent="0.25">
      <c r="B11" s="8" t="s">
        <v>33</v>
      </c>
      <c r="C11" s="10">
        <v>0.1</v>
      </c>
      <c r="D11" s="11">
        <v>302</v>
      </c>
      <c r="E11" s="11">
        <v>333</v>
      </c>
      <c r="F11" s="11">
        <v>74</v>
      </c>
      <c r="G11" s="15">
        <f t="shared" ref="G11:G13" si="0">(F11-D11)/(E11-D11)</f>
        <v>-7.354838709677419</v>
      </c>
      <c r="H11" s="25"/>
      <c r="I11" s="29"/>
      <c r="J11" s="25"/>
      <c r="K11" s="25"/>
    </row>
    <row r="12" spans="2:11" ht="53.25" customHeight="1" thickBot="1" x14ac:dyDescent="0.3">
      <c r="B12" s="6" t="s">
        <v>10</v>
      </c>
      <c r="C12" s="31" t="s">
        <v>134</v>
      </c>
      <c r="D12" s="32"/>
      <c r="E12" s="32"/>
      <c r="F12" s="32"/>
      <c r="G12" s="33"/>
    </row>
    <row r="13" spans="2:11" ht="45" x14ac:dyDescent="0.25">
      <c r="B13" s="65" t="s">
        <v>34</v>
      </c>
      <c r="C13" s="10">
        <v>0.15</v>
      </c>
      <c r="D13" s="11">
        <v>296</v>
      </c>
      <c r="E13" s="11">
        <v>304</v>
      </c>
      <c r="F13" s="11">
        <v>65</v>
      </c>
      <c r="G13" s="15">
        <f t="shared" si="0"/>
        <v>-28.875</v>
      </c>
    </row>
    <row r="14" spans="2:11" ht="67.5" customHeight="1" thickBot="1" x14ac:dyDescent="0.3">
      <c r="B14" s="9" t="s">
        <v>10</v>
      </c>
      <c r="C14" s="31" t="s">
        <v>131</v>
      </c>
      <c r="D14" s="32"/>
      <c r="E14" s="32"/>
      <c r="F14" s="32"/>
      <c r="G14" s="33"/>
    </row>
    <row r="15" spans="2:11" ht="60" x14ac:dyDescent="0.25">
      <c r="B15" s="65" t="s">
        <v>35</v>
      </c>
      <c r="C15" s="10">
        <v>0.1</v>
      </c>
      <c r="D15" s="11">
        <v>537</v>
      </c>
      <c r="E15" s="11">
        <v>592</v>
      </c>
      <c r="F15" s="11">
        <v>232</v>
      </c>
      <c r="G15" s="15">
        <f t="shared" ref="G15" si="1">(F15-D15)/(E15-D15)</f>
        <v>-5.5454545454545459</v>
      </c>
    </row>
    <row r="16" spans="2:11" ht="59.25" customHeight="1" thickBot="1" x14ac:dyDescent="0.3">
      <c r="B16" s="9" t="s">
        <v>10</v>
      </c>
      <c r="C16" s="31" t="s">
        <v>132</v>
      </c>
      <c r="D16" s="32"/>
      <c r="E16" s="32"/>
      <c r="F16" s="32"/>
      <c r="G16" s="33"/>
    </row>
    <row r="17" spans="2:7" ht="45" x14ac:dyDescent="0.25">
      <c r="B17" s="65" t="s">
        <v>36</v>
      </c>
      <c r="C17" s="10">
        <v>0.25</v>
      </c>
      <c r="D17" s="11">
        <v>1118</v>
      </c>
      <c r="E17" s="11">
        <v>1223</v>
      </c>
      <c r="F17" s="11">
        <v>1235</v>
      </c>
      <c r="G17" s="15">
        <f t="shared" ref="G17" si="2">(F17-D17)/(E17-D17)</f>
        <v>1.1142857142857143</v>
      </c>
    </row>
    <row r="18" spans="2:7" ht="53.25" customHeight="1" thickBot="1" x14ac:dyDescent="0.3">
      <c r="B18" s="9" t="s">
        <v>10</v>
      </c>
      <c r="C18" s="34" t="s">
        <v>133</v>
      </c>
      <c r="D18" s="35"/>
      <c r="E18" s="35"/>
      <c r="F18" s="35"/>
      <c r="G18" s="36"/>
    </row>
  </sheetData>
  <mergeCells count="10">
    <mergeCell ref="C18:G18"/>
    <mergeCell ref="C8:G8"/>
    <mergeCell ref="C10:G10"/>
    <mergeCell ref="C12:G12"/>
    <mergeCell ref="C2:G2"/>
    <mergeCell ref="C3:G3"/>
    <mergeCell ref="C4:G4"/>
    <mergeCell ref="C5:G5"/>
    <mergeCell ref="C14:G14"/>
    <mergeCell ref="C16:G16"/>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2"/>
  <sheetViews>
    <sheetView zoomScale="85" zoomScaleNormal="85" workbookViewId="0">
      <selection activeCell="H8" sqref="H8"/>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11</v>
      </c>
      <c r="C2" s="37" t="s">
        <v>27</v>
      </c>
      <c r="D2" s="37"/>
      <c r="E2" s="37"/>
      <c r="F2" s="37"/>
      <c r="G2" s="38"/>
    </row>
    <row r="3" spans="2:10" ht="43.5" customHeight="1" x14ac:dyDescent="0.25">
      <c r="B3" s="6" t="s">
        <v>39</v>
      </c>
      <c r="C3" s="39" t="s">
        <v>37</v>
      </c>
      <c r="D3" s="40"/>
      <c r="E3" s="40"/>
      <c r="F3" s="40"/>
      <c r="G3" s="41"/>
    </row>
    <row r="4" spans="2:10" ht="35.25" customHeight="1" x14ac:dyDescent="0.25">
      <c r="B4" s="6" t="s">
        <v>40</v>
      </c>
      <c r="C4" s="42">
        <f>(G7*C7)+(G9*C9)+(G11*C11)</f>
        <v>-2.3639469171598657</v>
      </c>
      <c r="D4" s="40"/>
      <c r="E4" s="40"/>
      <c r="F4" s="40"/>
      <c r="G4" s="41"/>
    </row>
    <row r="5" spans="2:10" ht="24" customHeight="1" x14ac:dyDescent="0.25">
      <c r="B5" s="6" t="s">
        <v>9</v>
      </c>
      <c r="C5" s="43" t="s">
        <v>38</v>
      </c>
      <c r="D5" s="40"/>
      <c r="E5" s="40"/>
      <c r="F5" s="40"/>
      <c r="G5" s="41"/>
      <c r="J5" s="3"/>
    </row>
    <row r="6" spans="2:10" ht="76.5" customHeight="1" x14ac:dyDescent="0.25">
      <c r="B6" s="7" t="s">
        <v>0</v>
      </c>
      <c r="C6" s="4" t="s">
        <v>1</v>
      </c>
      <c r="D6" s="1" t="s">
        <v>2</v>
      </c>
      <c r="E6" s="1" t="s">
        <v>3</v>
      </c>
      <c r="F6" s="1" t="s">
        <v>4</v>
      </c>
      <c r="G6" s="2" t="s">
        <v>5</v>
      </c>
    </row>
    <row r="7" spans="2:10" ht="45" x14ac:dyDescent="0.25">
      <c r="B7" s="65" t="s">
        <v>41</v>
      </c>
      <c r="C7" s="10">
        <v>0.5</v>
      </c>
      <c r="D7" s="11">
        <v>450000</v>
      </c>
      <c r="E7" s="11">
        <v>520000</v>
      </c>
      <c r="F7" s="16">
        <v>348344.02</v>
      </c>
      <c r="G7" s="15">
        <f>(F7-D7)/(E7-D7)</f>
        <v>-1.4522282857142854</v>
      </c>
    </row>
    <row r="8" spans="2:10" ht="50.25" customHeight="1" thickBot="1" x14ac:dyDescent="0.3">
      <c r="B8" s="6" t="s">
        <v>10</v>
      </c>
      <c r="C8" s="31" t="s">
        <v>119</v>
      </c>
      <c r="D8" s="32"/>
      <c r="E8" s="32"/>
      <c r="F8" s="32"/>
      <c r="G8" s="33"/>
    </row>
    <row r="9" spans="2:10" ht="60" x14ac:dyDescent="0.25">
      <c r="B9" s="65" t="s">
        <v>42</v>
      </c>
      <c r="C9" s="10">
        <v>0.4</v>
      </c>
      <c r="D9" s="11">
        <v>428814</v>
      </c>
      <c r="E9" s="11">
        <v>495000</v>
      </c>
      <c r="F9" s="30">
        <v>157810</v>
      </c>
      <c r="G9" s="15">
        <f>(F9-D9)/(E9-D9)</f>
        <v>-4.094581935756807</v>
      </c>
    </row>
    <row r="10" spans="2:10" ht="62.25" customHeight="1" thickBot="1" x14ac:dyDescent="0.3">
      <c r="B10" s="6" t="s">
        <v>10</v>
      </c>
      <c r="C10" s="34" t="s">
        <v>118</v>
      </c>
      <c r="D10" s="35"/>
      <c r="E10" s="35"/>
      <c r="F10" s="35"/>
      <c r="G10" s="36"/>
    </row>
    <row r="11" spans="2:10" ht="60" x14ac:dyDescent="0.25">
      <c r="B11" s="65" t="s">
        <v>43</v>
      </c>
      <c r="C11" s="10">
        <v>0.1</v>
      </c>
      <c r="D11" s="11">
        <v>0</v>
      </c>
      <c r="E11" s="11">
        <v>3</v>
      </c>
      <c r="F11" s="11">
        <v>0</v>
      </c>
      <c r="G11" s="15">
        <f t="shared" ref="G11" si="0">(F11-D11)/(E11-D11)</f>
        <v>0</v>
      </c>
      <c r="H11" s="25"/>
      <c r="I11" s="13"/>
    </row>
    <row r="12" spans="2:10" ht="50.25" customHeight="1" thickBot="1" x14ac:dyDescent="0.3">
      <c r="B12" s="6" t="s">
        <v>10</v>
      </c>
      <c r="C12" s="31" t="s">
        <v>111</v>
      </c>
      <c r="D12" s="32"/>
      <c r="E12" s="32"/>
      <c r="F12" s="32"/>
      <c r="G12" s="33"/>
    </row>
  </sheetData>
  <mergeCells count="7">
    <mergeCell ref="C12:G12"/>
    <mergeCell ref="C8:G8"/>
    <mergeCell ref="C10:G10"/>
    <mergeCell ref="C2:G2"/>
    <mergeCell ref="C3:G3"/>
    <mergeCell ref="C4:G4"/>
    <mergeCell ref="C5:G5"/>
  </mergeCells>
  <pageMargins left="0.70866141732283472" right="0.70866141732283472"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6"/>
  <sheetViews>
    <sheetView zoomScale="85" zoomScaleNormal="85" workbookViewId="0">
      <selection activeCell="M8" sqref="M8"/>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11</v>
      </c>
      <c r="C2" s="37" t="s">
        <v>27</v>
      </c>
      <c r="D2" s="37"/>
      <c r="E2" s="37"/>
      <c r="F2" s="37"/>
      <c r="G2" s="38"/>
    </row>
    <row r="3" spans="2:10" ht="43.5" customHeight="1" x14ac:dyDescent="0.25">
      <c r="B3" s="6" t="s">
        <v>49</v>
      </c>
      <c r="C3" s="39" t="s">
        <v>44</v>
      </c>
      <c r="D3" s="40"/>
      <c r="E3" s="40"/>
      <c r="F3" s="40"/>
      <c r="G3" s="41"/>
    </row>
    <row r="4" spans="2:10" ht="35.25" customHeight="1" x14ac:dyDescent="0.25">
      <c r="B4" s="6" t="s">
        <v>50</v>
      </c>
      <c r="C4" s="42">
        <f>(G7*C7)+(G9*C9)+(G11*C11)+(G13*C13)+(G15*C15)</f>
        <v>2.0620000000000003</v>
      </c>
      <c r="D4" s="40"/>
      <c r="E4" s="40"/>
      <c r="F4" s="40"/>
      <c r="G4" s="41"/>
    </row>
    <row r="5" spans="2:10" ht="24" customHeight="1" x14ac:dyDescent="0.25">
      <c r="B5" s="6" t="s">
        <v>9</v>
      </c>
      <c r="C5" s="39" t="s">
        <v>19</v>
      </c>
      <c r="D5" s="40"/>
      <c r="E5" s="40"/>
      <c r="F5" s="40"/>
      <c r="G5" s="41"/>
      <c r="J5" s="3"/>
    </row>
    <row r="6" spans="2:10" ht="76.5" customHeight="1" x14ac:dyDescent="0.25">
      <c r="B6" s="7" t="s">
        <v>0</v>
      </c>
      <c r="C6" s="4" t="s">
        <v>1</v>
      </c>
      <c r="D6" s="1" t="s">
        <v>2</v>
      </c>
      <c r="E6" s="1" t="s">
        <v>3</v>
      </c>
      <c r="F6" s="1" t="s">
        <v>4</v>
      </c>
      <c r="G6" s="2" t="s">
        <v>5</v>
      </c>
    </row>
    <row r="7" spans="2:10" ht="30" x14ac:dyDescent="0.25">
      <c r="B7" s="65" t="s">
        <v>45</v>
      </c>
      <c r="C7" s="10">
        <v>0.2</v>
      </c>
      <c r="D7" s="11">
        <v>15</v>
      </c>
      <c r="E7" s="11">
        <v>19</v>
      </c>
      <c r="F7" s="11">
        <v>24</v>
      </c>
      <c r="G7" s="15">
        <f>(F7-D7)/(E7-D7)</f>
        <v>2.25</v>
      </c>
    </row>
    <row r="8" spans="2:10" ht="51.75" customHeight="1" thickBot="1" x14ac:dyDescent="0.3">
      <c r="B8" s="6" t="s">
        <v>10</v>
      </c>
      <c r="C8" s="32" t="s">
        <v>120</v>
      </c>
      <c r="D8" s="32"/>
      <c r="E8" s="32"/>
      <c r="F8" s="32"/>
      <c r="G8" s="33"/>
    </row>
    <row r="9" spans="2:10" ht="30" x14ac:dyDescent="0.25">
      <c r="B9" s="65" t="s">
        <v>46</v>
      </c>
      <c r="C9" s="10">
        <v>0.2</v>
      </c>
      <c r="D9" s="11">
        <v>725</v>
      </c>
      <c r="E9" s="11">
        <v>800</v>
      </c>
      <c r="F9" s="11">
        <v>842</v>
      </c>
      <c r="G9" s="15">
        <f>(F9-D9)/(E9-D9)</f>
        <v>1.56</v>
      </c>
      <c r="I9" s="27"/>
    </row>
    <row r="10" spans="2:10" ht="49.5" customHeight="1" thickBot="1" x14ac:dyDescent="0.3">
      <c r="B10" s="6" t="s">
        <v>10</v>
      </c>
      <c r="C10" s="32" t="s">
        <v>120</v>
      </c>
      <c r="D10" s="32"/>
      <c r="E10" s="32"/>
      <c r="F10" s="32"/>
      <c r="G10" s="33"/>
    </row>
    <row r="11" spans="2:10" ht="30" x14ac:dyDescent="0.25">
      <c r="B11" s="65" t="s">
        <v>47</v>
      </c>
      <c r="C11" s="14">
        <v>0.2</v>
      </c>
      <c r="D11" s="11">
        <v>4</v>
      </c>
      <c r="E11" s="11">
        <v>6</v>
      </c>
      <c r="F11" s="18">
        <v>9</v>
      </c>
      <c r="G11" s="19">
        <f t="shared" ref="G11" si="0">(F11-D11)/(E11-D11)</f>
        <v>2.5</v>
      </c>
      <c r="H11" s="21"/>
      <c r="I11" s="13"/>
    </row>
    <row r="12" spans="2:10" ht="47.25" customHeight="1" thickBot="1" x14ac:dyDescent="0.3">
      <c r="B12" s="6" t="s">
        <v>10</v>
      </c>
      <c r="C12" s="32" t="s">
        <v>120</v>
      </c>
      <c r="D12" s="32"/>
      <c r="E12" s="32"/>
      <c r="F12" s="32"/>
      <c r="G12" s="33"/>
    </row>
    <row r="13" spans="2:10" ht="30" x14ac:dyDescent="0.25">
      <c r="B13" s="65" t="s">
        <v>48</v>
      </c>
      <c r="C13" s="14">
        <v>0.2</v>
      </c>
      <c r="D13" s="11">
        <v>31</v>
      </c>
      <c r="E13" s="11">
        <v>42</v>
      </c>
      <c r="F13" s="11">
        <v>75</v>
      </c>
      <c r="G13" s="15">
        <f t="shared" ref="G13" si="1">(F13-D13)/(E13-D13)</f>
        <v>4</v>
      </c>
    </row>
    <row r="14" spans="2:10" ht="40.5" customHeight="1" thickBot="1" x14ac:dyDescent="0.3">
      <c r="B14" s="6" t="s">
        <v>10</v>
      </c>
      <c r="C14" s="32" t="s">
        <v>120</v>
      </c>
      <c r="D14" s="32"/>
      <c r="E14" s="32"/>
      <c r="F14" s="32"/>
      <c r="G14" s="33"/>
    </row>
    <row r="15" spans="2:10" ht="53.25" customHeight="1" x14ac:dyDescent="0.25">
      <c r="B15" s="65" t="s">
        <v>126</v>
      </c>
      <c r="C15" s="14">
        <v>0.2</v>
      </c>
      <c r="D15" s="11">
        <v>0</v>
      </c>
      <c r="E15" s="11">
        <v>3</v>
      </c>
      <c r="F15" s="11">
        <v>0</v>
      </c>
      <c r="G15" s="15">
        <f t="shared" ref="G15" si="2">(F15-D15)/(E15-D15)</f>
        <v>0</v>
      </c>
    </row>
    <row r="16" spans="2:10" ht="33.75" customHeight="1" thickBot="1" x14ac:dyDescent="0.3">
      <c r="B16" s="9" t="s">
        <v>10</v>
      </c>
      <c r="C16" s="32" t="s">
        <v>112</v>
      </c>
      <c r="D16" s="32"/>
      <c r="E16" s="32"/>
      <c r="F16" s="32"/>
      <c r="G16" s="33"/>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I14"/>
  <sheetViews>
    <sheetView zoomScale="85" zoomScaleNormal="85" workbookViewId="0">
      <selection activeCell="H7" sqref="H7"/>
    </sheetView>
  </sheetViews>
  <sheetFormatPr defaultRowHeight="15" x14ac:dyDescent="0.25"/>
  <cols>
    <col min="2" max="2" width="37" bestFit="1" customWidth="1"/>
    <col min="3" max="3" width="14.42578125" customWidth="1"/>
    <col min="4" max="4" width="15.85546875" customWidth="1"/>
    <col min="5" max="6" width="15.42578125" customWidth="1"/>
    <col min="7" max="7" width="14.42578125" customWidth="1"/>
  </cols>
  <sheetData>
    <row r="1" spans="2:9" ht="15.75" thickBot="1" x14ac:dyDescent="0.3"/>
    <row r="2" spans="2:9" ht="48.75" customHeight="1" x14ac:dyDescent="0.25">
      <c r="B2" s="5" t="s">
        <v>11</v>
      </c>
      <c r="C2" s="37" t="s">
        <v>6</v>
      </c>
      <c r="D2" s="37"/>
      <c r="E2" s="37"/>
      <c r="F2" s="37"/>
      <c r="G2" s="38"/>
    </row>
    <row r="3" spans="2:9" ht="36.75" customHeight="1" x14ac:dyDescent="0.25">
      <c r="B3" s="6" t="s">
        <v>12</v>
      </c>
      <c r="C3" s="39" t="s">
        <v>7</v>
      </c>
      <c r="D3" s="40"/>
      <c r="E3" s="40"/>
      <c r="F3" s="40"/>
      <c r="G3" s="41"/>
    </row>
    <row r="4" spans="2:9" ht="35.25" customHeight="1" x14ac:dyDescent="0.25">
      <c r="B4" s="6" t="s">
        <v>13</v>
      </c>
      <c r="C4" s="42">
        <f>(G7*C7)+(G9*C9)+(G11*C11)+(G13*C13)</f>
        <v>9.6377962148351131</v>
      </c>
      <c r="D4" s="40"/>
      <c r="E4" s="40"/>
      <c r="F4" s="40"/>
      <c r="G4" s="41"/>
    </row>
    <row r="5" spans="2:9" ht="24" customHeight="1" x14ac:dyDescent="0.25">
      <c r="B5" s="6" t="s">
        <v>9</v>
      </c>
      <c r="C5" s="53" t="s">
        <v>8</v>
      </c>
      <c r="D5" s="40"/>
      <c r="E5" s="40"/>
      <c r="F5" s="40"/>
      <c r="G5" s="41"/>
      <c r="I5" s="3"/>
    </row>
    <row r="6" spans="2:9" ht="76.5" customHeight="1" x14ac:dyDescent="0.25">
      <c r="B6" s="7" t="s">
        <v>0</v>
      </c>
      <c r="C6" s="4" t="s">
        <v>1</v>
      </c>
      <c r="D6" s="1" t="s">
        <v>2</v>
      </c>
      <c r="E6" s="1" t="s">
        <v>3</v>
      </c>
      <c r="F6" s="1" t="s">
        <v>4</v>
      </c>
      <c r="G6" s="2" t="s">
        <v>5</v>
      </c>
    </row>
    <row r="7" spans="2:9" ht="30" x14ac:dyDescent="0.25">
      <c r="B7" s="65" t="s">
        <v>14</v>
      </c>
      <c r="C7" s="10">
        <v>0.35</v>
      </c>
      <c r="D7" s="11">
        <v>41688</v>
      </c>
      <c r="E7" s="11">
        <v>60000</v>
      </c>
      <c r="F7" s="11">
        <v>53600</v>
      </c>
      <c r="G7" s="15">
        <f>(F7-D7)/(E7-D7)</f>
        <v>0.65050240279598082</v>
      </c>
    </row>
    <row r="8" spans="2:9" ht="71.25" customHeight="1" thickBot="1" x14ac:dyDescent="0.3">
      <c r="B8" s="6" t="s">
        <v>10</v>
      </c>
      <c r="C8" s="31" t="s">
        <v>113</v>
      </c>
      <c r="D8" s="32"/>
      <c r="E8" s="32"/>
      <c r="F8" s="32"/>
      <c r="G8" s="33"/>
    </row>
    <row r="9" spans="2:9" ht="45" x14ac:dyDescent="0.25">
      <c r="B9" s="65" t="s">
        <v>51</v>
      </c>
      <c r="C9" s="10">
        <v>0.3</v>
      </c>
      <c r="D9" s="11">
        <v>141335</v>
      </c>
      <c r="E9" s="11">
        <v>145500</v>
      </c>
      <c r="F9" s="11">
        <v>231861</v>
      </c>
      <c r="G9" s="15">
        <f>(F9-D9)/(E9-D9)</f>
        <v>21.734933973589435</v>
      </c>
    </row>
    <row r="10" spans="2:9" ht="48.75" customHeight="1" thickBot="1" x14ac:dyDescent="0.3">
      <c r="B10" s="6" t="s">
        <v>10</v>
      </c>
      <c r="C10" s="31" t="s">
        <v>121</v>
      </c>
      <c r="D10" s="32"/>
      <c r="E10" s="32"/>
      <c r="F10" s="32"/>
      <c r="G10" s="33"/>
    </row>
    <row r="11" spans="2:9" ht="30" x14ac:dyDescent="0.25">
      <c r="B11" s="65" t="s">
        <v>52</v>
      </c>
      <c r="C11" s="10">
        <v>0.2</v>
      </c>
      <c r="D11" s="11">
        <v>18388</v>
      </c>
      <c r="E11" s="11">
        <v>19750</v>
      </c>
      <c r="F11" s="11">
        <v>9451</v>
      </c>
      <c r="G11" s="15">
        <f t="shared" ref="G11:G13" si="0">(F11-D11)/(E11-D11)</f>
        <v>-6.5616740088105727</v>
      </c>
    </row>
    <row r="12" spans="2:9" ht="45" customHeight="1" thickBot="1" x14ac:dyDescent="0.3">
      <c r="B12" s="6" t="s">
        <v>10</v>
      </c>
      <c r="C12" s="31" t="s">
        <v>144</v>
      </c>
      <c r="D12" s="32"/>
      <c r="E12" s="32"/>
      <c r="F12" s="32"/>
      <c r="G12" s="33"/>
    </row>
    <row r="13" spans="2:9" ht="45" x14ac:dyDescent="0.25">
      <c r="B13" s="65" t="s">
        <v>53</v>
      </c>
      <c r="C13" s="10">
        <v>0.15</v>
      </c>
      <c r="D13" s="11">
        <v>35462</v>
      </c>
      <c r="E13" s="11">
        <v>38500</v>
      </c>
      <c r="F13" s="11">
        <v>120566</v>
      </c>
      <c r="G13" s="15">
        <f t="shared" si="0"/>
        <v>28.013166556945357</v>
      </c>
    </row>
    <row r="14" spans="2:9" ht="52.5" customHeight="1" thickBot="1" x14ac:dyDescent="0.3">
      <c r="B14" s="9" t="s">
        <v>10</v>
      </c>
      <c r="C14" s="31" t="s">
        <v>115</v>
      </c>
      <c r="D14" s="32"/>
      <c r="E14" s="32"/>
      <c r="F14" s="32"/>
      <c r="G14" s="33"/>
    </row>
  </sheetData>
  <mergeCells count="8">
    <mergeCell ref="C3:G3"/>
    <mergeCell ref="C2:G2"/>
    <mergeCell ref="C5:G5"/>
    <mergeCell ref="C4:G4"/>
    <mergeCell ref="C14:G14"/>
    <mergeCell ref="C8:G8"/>
    <mergeCell ref="C10:G10"/>
    <mergeCell ref="C12:G12"/>
  </mergeCells>
  <pageMargins left="0.70866141732283472" right="0.70866141732283472" top="0.74803149606299213" bottom="0.74803149606299213" header="0.31496062992125984" footer="0.31496062992125984"/>
  <pageSetup paperSize="9" scale="6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zoomScale="85" zoomScaleNormal="85" workbookViewId="0">
      <selection activeCell="H9" sqref="H9"/>
    </sheetView>
  </sheetViews>
  <sheetFormatPr defaultRowHeight="15" x14ac:dyDescent="0.25"/>
  <cols>
    <col min="1" max="1" width="4.28515625" customWidth="1"/>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56</v>
      </c>
      <c r="C2" s="37" t="s">
        <v>54</v>
      </c>
      <c r="D2" s="37"/>
      <c r="E2" s="37"/>
      <c r="F2" s="37"/>
      <c r="G2" s="38"/>
    </row>
    <row r="3" spans="2:10" ht="43.5" customHeight="1" x14ac:dyDescent="0.25">
      <c r="B3" s="6" t="s">
        <v>57</v>
      </c>
      <c r="C3" s="39" t="s">
        <v>55</v>
      </c>
      <c r="D3" s="40"/>
      <c r="E3" s="40"/>
      <c r="F3" s="40"/>
      <c r="G3" s="41"/>
    </row>
    <row r="4" spans="2:10" ht="35.25" customHeight="1" x14ac:dyDescent="0.25">
      <c r="B4" s="6" t="s">
        <v>58</v>
      </c>
      <c r="C4" s="42">
        <f>(G7*C7)+(G9*C9)+(G11*C11)+(G13*C13)</f>
        <v>-5.6357142857142852</v>
      </c>
      <c r="D4" s="40"/>
      <c r="E4" s="40"/>
      <c r="F4" s="40"/>
      <c r="G4" s="41"/>
    </row>
    <row r="5" spans="2:10" ht="24" customHeight="1" x14ac:dyDescent="0.25">
      <c r="B5" s="6" t="s">
        <v>9</v>
      </c>
      <c r="C5" s="39" t="s">
        <v>29</v>
      </c>
      <c r="D5" s="40"/>
      <c r="E5" s="40"/>
      <c r="F5" s="40"/>
      <c r="G5" s="41"/>
      <c r="J5" s="3"/>
    </row>
    <row r="6" spans="2:10" ht="76.5" customHeight="1" x14ac:dyDescent="0.25">
      <c r="B6" s="7" t="s">
        <v>0</v>
      </c>
      <c r="C6" s="4" t="s">
        <v>1</v>
      </c>
      <c r="D6" s="1" t="s">
        <v>2</v>
      </c>
      <c r="E6" s="1" t="s">
        <v>3</v>
      </c>
      <c r="F6" s="1" t="s">
        <v>4</v>
      </c>
      <c r="G6" s="2" t="s">
        <v>5</v>
      </c>
    </row>
    <row r="7" spans="2:10" ht="60" x14ac:dyDescent="0.25">
      <c r="B7" s="65" t="s">
        <v>61</v>
      </c>
      <c r="C7" s="17">
        <v>0.25</v>
      </c>
      <c r="D7" s="18">
        <v>55</v>
      </c>
      <c r="E7" s="18">
        <v>62</v>
      </c>
      <c r="F7" s="11">
        <v>9</v>
      </c>
      <c r="G7" s="15">
        <f>(F7-D7)/(E7-D7)</f>
        <v>-6.5714285714285712</v>
      </c>
    </row>
    <row r="8" spans="2:10" ht="33.75" customHeight="1" x14ac:dyDescent="0.25">
      <c r="B8" s="6" t="s">
        <v>10</v>
      </c>
      <c r="C8" s="54" t="s">
        <v>135</v>
      </c>
      <c r="D8" s="55"/>
      <c r="E8" s="55"/>
      <c r="F8" s="55"/>
      <c r="G8" s="56"/>
    </row>
    <row r="9" spans="2:10" ht="60" x14ac:dyDescent="0.25">
      <c r="B9" s="65" t="s">
        <v>59</v>
      </c>
      <c r="C9" s="10">
        <v>0.25</v>
      </c>
      <c r="D9" s="11">
        <v>78</v>
      </c>
      <c r="E9" s="11">
        <v>83</v>
      </c>
      <c r="F9" s="11">
        <v>39</v>
      </c>
      <c r="G9" s="15">
        <f>(F9-D9)/(E9-D9)</f>
        <v>-7.8</v>
      </c>
    </row>
    <row r="10" spans="2:10" ht="44.25" customHeight="1" x14ac:dyDescent="0.25">
      <c r="B10" s="6" t="s">
        <v>10</v>
      </c>
      <c r="C10" s="47" t="s">
        <v>136</v>
      </c>
      <c r="D10" s="57"/>
      <c r="E10" s="57"/>
      <c r="F10" s="57"/>
      <c r="G10" s="58"/>
    </row>
    <row r="11" spans="2:10" ht="75" x14ac:dyDescent="0.25">
      <c r="B11" s="65" t="s">
        <v>62</v>
      </c>
      <c r="C11" s="17">
        <v>0.25</v>
      </c>
      <c r="D11" s="18">
        <v>18</v>
      </c>
      <c r="E11" s="18">
        <v>25</v>
      </c>
      <c r="F11" s="28">
        <v>7</v>
      </c>
      <c r="G11" s="19">
        <f t="shared" ref="G11" si="0">(F11-D11)/(E11-D11)</f>
        <v>-1.5714285714285714</v>
      </c>
      <c r="I11" s="13"/>
    </row>
    <row r="12" spans="2:10" ht="69.75" customHeight="1" x14ac:dyDescent="0.25">
      <c r="B12" s="6" t="s">
        <v>10</v>
      </c>
      <c r="C12" s="47" t="s">
        <v>137</v>
      </c>
      <c r="D12" s="48"/>
      <c r="E12" s="48"/>
      <c r="F12" s="48"/>
      <c r="G12" s="49"/>
    </row>
    <row r="13" spans="2:10" ht="94.5" customHeight="1" x14ac:dyDescent="0.25">
      <c r="B13" s="65" t="s">
        <v>60</v>
      </c>
      <c r="C13" s="10">
        <v>0.25</v>
      </c>
      <c r="D13" s="11">
        <v>110</v>
      </c>
      <c r="E13" s="11">
        <v>120</v>
      </c>
      <c r="F13" s="11">
        <v>44</v>
      </c>
      <c r="G13" s="15">
        <f t="shared" ref="G13" si="1">(F13-D13)/(E13-D13)</f>
        <v>-6.6</v>
      </c>
    </row>
    <row r="14" spans="2:10" ht="45" customHeight="1" x14ac:dyDescent="0.25">
      <c r="B14" s="6" t="s">
        <v>10</v>
      </c>
      <c r="C14" s="47" t="s">
        <v>138</v>
      </c>
      <c r="D14" s="48"/>
      <c r="E14" s="48"/>
      <c r="F14" s="48"/>
      <c r="G14" s="49"/>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J14"/>
  <sheetViews>
    <sheetView zoomScale="85" zoomScaleNormal="85" zoomScaleSheetLayoutView="100" workbookViewId="0">
      <selection activeCell="I9" sqref="I9"/>
    </sheetView>
  </sheetViews>
  <sheetFormatPr defaultRowHeight="15" x14ac:dyDescent="0.25"/>
  <cols>
    <col min="2" max="2" width="32.85546875" customWidth="1"/>
    <col min="3" max="3" width="14.42578125" customWidth="1"/>
    <col min="4" max="4" width="15.85546875" customWidth="1"/>
    <col min="5" max="6" width="15.42578125" customWidth="1"/>
    <col min="7" max="7" width="14.42578125" customWidth="1"/>
  </cols>
  <sheetData>
    <row r="1" spans="2:10" ht="15.75" thickBot="1" x14ac:dyDescent="0.3"/>
    <row r="2" spans="2:10" ht="48.75" customHeight="1" x14ac:dyDescent="0.25">
      <c r="B2" s="5" t="s">
        <v>56</v>
      </c>
      <c r="C2" s="37" t="s">
        <v>54</v>
      </c>
      <c r="D2" s="37"/>
      <c r="E2" s="37"/>
      <c r="F2" s="37"/>
      <c r="G2" s="38"/>
    </row>
    <row r="3" spans="2:10" ht="43.5" customHeight="1" x14ac:dyDescent="0.25">
      <c r="B3" s="6" t="s">
        <v>64</v>
      </c>
      <c r="C3" s="39" t="s">
        <v>63</v>
      </c>
      <c r="D3" s="40"/>
      <c r="E3" s="40"/>
      <c r="F3" s="40"/>
      <c r="G3" s="41"/>
    </row>
    <row r="4" spans="2:10" ht="35.25" customHeight="1" x14ac:dyDescent="0.25">
      <c r="B4" s="6" t="s">
        <v>65</v>
      </c>
      <c r="C4" s="42">
        <f>(G7*C7)+(G9*C9)+(G11*C11)+(G13*C13)</f>
        <v>-6.1875</v>
      </c>
      <c r="D4" s="40"/>
      <c r="E4" s="40"/>
      <c r="F4" s="40"/>
      <c r="G4" s="41"/>
    </row>
    <row r="5" spans="2:10" ht="24" customHeight="1" x14ac:dyDescent="0.25">
      <c r="B5" s="6" t="s">
        <v>9</v>
      </c>
      <c r="C5" s="39" t="s">
        <v>38</v>
      </c>
      <c r="D5" s="40"/>
      <c r="E5" s="40"/>
      <c r="F5" s="40"/>
      <c r="G5" s="41"/>
      <c r="J5" s="3"/>
    </row>
    <row r="6" spans="2:10" ht="76.5" customHeight="1" x14ac:dyDescent="0.25">
      <c r="B6" s="7" t="s">
        <v>0</v>
      </c>
      <c r="C6" s="4" t="s">
        <v>1</v>
      </c>
      <c r="D6" s="1" t="s">
        <v>2</v>
      </c>
      <c r="E6" s="1" t="s">
        <v>3</v>
      </c>
      <c r="F6" s="1" t="s">
        <v>4</v>
      </c>
      <c r="G6" s="2" t="s">
        <v>5</v>
      </c>
    </row>
    <row r="7" spans="2:10" ht="45" x14ac:dyDescent="0.25">
      <c r="B7" s="65" t="s">
        <v>66</v>
      </c>
      <c r="C7" s="10">
        <v>0.25</v>
      </c>
      <c r="D7" s="11">
        <v>26</v>
      </c>
      <c r="E7" s="11">
        <v>30</v>
      </c>
      <c r="F7" s="11">
        <v>7</v>
      </c>
      <c r="G7" s="15">
        <f>(F7-D7)/(E7-D7)</f>
        <v>-4.75</v>
      </c>
    </row>
    <row r="8" spans="2:10" ht="49.5" customHeight="1" thickBot="1" x14ac:dyDescent="0.3">
      <c r="B8" s="6" t="s">
        <v>10</v>
      </c>
      <c r="C8" s="31" t="s">
        <v>109</v>
      </c>
      <c r="D8" s="32"/>
      <c r="E8" s="32"/>
      <c r="F8" s="32"/>
      <c r="G8" s="33"/>
    </row>
    <row r="9" spans="2:10" ht="45" x14ac:dyDescent="0.25">
      <c r="B9" s="65" t="s">
        <v>67</v>
      </c>
      <c r="C9" s="10">
        <v>0.25</v>
      </c>
      <c r="D9" s="11">
        <v>14</v>
      </c>
      <c r="E9" s="11">
        <v>16</v>
      </c>
      <c r="F9" s="11">
        <v>2</v>
      </c>
      <c r="G9" s="15">
        <f>(F9-D9)/(E9-D9)</f>
        <v>-6</v>
      </c>
    </row>
    <row r="10" spans="2:10" ht="48.75" customHeight="1" thickBot="1" x14ac:dyDescent="0.3">
      <c r="B10" s="6" t="s">
        <v>10</v>
      </c>
      <c r="C10" s="31" t="s">
        <v>109</v>
      </c>
      <c r="D10" s="32"/>
      <c r="E10" s="32"/>
      <c r="F10" s="32"/>
      <c r="G10" s="33"/>
    </row>
    <row r="11" spans="2:10" ht="45" x14ac:dyDescent="0.25">
      <c r="B11" s="65" t="s">
        <v>68</v>
      </c>
      <c r="C11" s="10">
        <v>0.25</v>
      </c>
      <c r="D11" s="11">
        <v>18</v>
      </c>
      <c r="E11" s="11">
        <v>19</v>
      </c>
      <c r="F11" s="11">
        <v>4</v>
      </c>
      <c r="G11" s="15">
        <f t="shared" ref="G11" si="0">(F11-D11)/(E11-D11)</f>
        <v>-14</v>
      </c>
      <c r="I11" s="13"/>
    </row>
    <row r="12" spans="2:10" ht="50.25" customHeight="1" thickBot="1" x14ac:dyDescent="0.3">
      <c r="B12" s="6" t="s">
        <v>10</v>
      </c>
      <c r="C12" s="31" t="s">
        <v>109</v>
      </c>
      <c r="D12" s="32"/>
      <c r="E12" s="32"/>
      <c r="F12" s="32"/>
      <c r="G12" s="33"/>
    </row>
    <row r="13" spans="2:10" ht="53.25" customHeight="1" x14ac:dyDescent="0.25">
      <c r="B13" s="65" t="s">
        <v>69</v>
      </c>
      <c r="C13" s="10">
        <v>0.25</v>
      </c>
      <c r="D13" s="11">
        <v>1</v>
      </c>
      <c r="E13" s="11">
        <v>1</v>
      </c>
      <c r="F13" s="11">
        <v>9</v>
      </c>
      <c r="G13" s="12">
        <v>0</v>
      </c>
    </row>
    <row r="14" spans="2:10" ht="75.75" customHeight="1" thickBot="1" x14ac:dyDescent="0.3">
      <c r="B14" s="9" t="s">
        <v>10</v>
      </c>
      <c r="C14" s="31" t="s">
        <v>110</v>
      </c>
      <c r="D14" s="32"/>
      <c r="E14" s="32"/>
      <c r="F14" s="32"/>
      <c r="G14" s="33"/>
    </row>
  </sheetData>
  <mergeCells count="8">
    <mergeCell ref="C12:G12"/>
    <mergeCell ref="C14:G14"/>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K16"/>
  <sheetViews>
    <sheetView zoomScale="85" zoomScaleNormal="85" zoomScaleSheetLayoutView="90" workbookViewId="0">
      <selection activeCell="C12" sqref="C12:G12"/>
    </sheetView>
  </sheetViews>
  <sheetFormatPr defaultRowHeight="15" x14ac:dyDescent="0.25"/>
  <cols>
    <col min="2" max="2" width="32.85546875" customWidth="1"/>
    <col min="3" max="7" width="18.42578125" customWidth="1"/>
  </cols>
  <sheetData>
    <row r="1" spans="2:11" ht="15.75" thickBot="1" x14ac:dyDescent="0.3"/>
    <row r="2" spans="2:11" ht="48.75" customHeight="1" x14ac:dyDescent="0.25">
      <c r="B2" s="5" t="s">
        <v>71</v>
      </c>
      <c r="C2" s="37" t="s">
        <v>15</v>
      </c>
      <c r="D2" s="37"/>
      <c r="E2" s="37"/>
      <c r="F2" s="37"/>
      <c r="G2" s="38"/>
    </row>
    <row r="3" spans="2:11" ht="64.5" customHeight="1" x14ac:dyDescent="0.25">
      <c r="B3" s="6" t="s">
        <v>72</v>
      </c>
      <c r="C3" s="39" t="s">
        <v>94</v>
      </c>
      <c r="D3" s="40"/>
      <c r="E3" s="40"/>
      <c r="F3" s="40"/>
      <c r="G3" s="41"/>
    </row>
    <row r="4" spans="2:11" ht="35.25" customHeight="1" x14ac:dyDescent="0.25">
      <c r="B4" s="6" t="s">
        <v>73</v>
      </c>
      <c r="C4" s="42">
        <f>(G7*C7)+(G9*C9)+(G11*C11)+(G13*C13)+(G15*C15)</f>
        <v>2.0934158518826709</v>
      </c>
      <c r="D4" s="40"/>
      <c r="E4" s="40"/>
      <c r="F4" s="40"/>
      <c r="G4" s="41"/>
    </row>
    <row r="5" spans="2:11" ht="27" customHeight="1" x14ac:dyDescent="0.25">
      <c r="B5" s="6" t="s">
        <v>9</v>
      </c>
      <c r="C5" s="39" t="s">
        <v>70</v>
      </c>
      <c r="D5" s="40"/>
      <c r="E5" s="40"/>
      <c r="F5" s="40"/>
      <c r="G5" s="41"/>
      <c r="J5" s="3"/>
    </row>
    <row r="6" spans="2:11" ht="76.5" customHeight="1" x14ac:dyDescent="0.25">
      <c r="B6" s="7" t="s">
        <v>0</v>
      </c>
      <c r="C6" s="4" t="s">
        <v>1</v>
      </c>
      <c r="D6" s="1" t="s">
        <v>2</v>
      </c>
      <c r="E6" s="1" t="s">
        <v>3</v>
      </c>
      <c r="F6" s="1" t="s">
        <v>4</v>
      </c>
      <c r="G6" s="2" t="s">
        <v>5</v>
      </c>
    </row>
    <row r="7" spans="2:11" ht="60" x14ac:dyDescent="0.25">
      <c r="B7" s="65" t="s">
        <v>77</v>
      </c>
      <c r="C7" s="10">
        <v>0.3</v>
      </c>
      <c r="D7" s="11">
        <v>9</v>
      </c>
      <c r="E7" s="11">
        <v>12</v>
      </c>
      <c r="F7" s="11">
        <v>48</v>
      </c>
      <c r="G7" s="12">
        <f>(F7-D7)/(E7-D7)</f>
        <v>13</v>
      </c>
    </row>
    <row r="8" spans="2:11" ht="47.25" customHeight="1" thickBot="1" x14ac:dyDescent="0.3">
      <c r="B8" s="6" t="s">
        <v>10</v>
      </c>
      <c r="C8" s="31" t="s">
        <v>106</v>
      </c>
      <c r="D8" s="32"/>
      <c r="E8" s="32"/>
      <c r="F8" s="32"/>
      <c r="G8" s="33"/>
      <c r="J8" s="25"/>
    </row>
    <row r="9" spans="2:11" ht="45" x14ac:dyDescent="0.25">
      <c r="B9" s="65" t="s">
        <v>74</v>
      </c>
      <c r="C9" s="10">
        <v>0.3</v>
      </c>
      <c r="D9" s="11">
        <v>6</v>
      </c>
      <c r="E9" s="11">
        <v>7</v>
      </c>
      <c r="F9" s="11">
        <v>4</v>
      </c>
      <c r="G9" s="12">
        <f>(F9-D9)/(E9-D9)</f>
        <v>-2</v>
      </c>
    </row>
    <row r="10" spans="2:11" ht="49.5" customHeight="1" thickBot="1" x14ac:dyDescent="0.3">
      <c r="B10" s="6" t="s">
        <v>10</v>
      </c>
      <c r="C10" s="31" t="s">
        <v>107</v>
      </c>
      <c r="D10" s="32"/>
      <c r="E10" s="32"/>
      <c r="F10" s="32"/>
      <c r="G10" s="33"/>
      <c r="H10" s="25"/>
      <c r="I10" s="25"/>
    </row>
    <row r="11" spans="2:11" ht="45" x14ac:dyDescent="0.25">
      <c r="B11" s="65" t="s">
        <v>75</v>
      </c>
      <c r="C11" s="10">
        <v>0.15</v>
      </c>
      <c r="D11" s="11">
        <v>6541</v>
      </c>
      <c r="E11" s="11">
        <v>6750</v>
      </c>
      <c r="F11" s="11">
        <v>3206</v>
      </c>
      <c r="G11" s="15">
        <f t="shared" ref="G11" si="0">(F11-D11)/(E11-D11)</f>
        <v>-15.956937799043063</v>
      </c>
      <c r="H11" s="25"/>
      <c r="I11" s="29"/>
    </row>
    <row r="12" spans="2:11" ht="33" customHeight="1" x14ac:dyDescent="0.25">
      <c r="B12" s="6" t="s">
        <v>10</v>
      </c>
      <c r="C12" s="47" t="s">
        <v>116</v>
      </c>
      <c r="D12" s="48"/>
      <c r="E12" s="48"/>
      <c r="F12" s="48"/>
      <c r="G12" s="49"/>
      <c r="H12" s="25"/>
      <c r="I12" s="25"/>
    </row>
    <row r="13" spans="2:11" ht="37.5" customHeight="1" x14ac:dyDescent="0.25">
      <c r="B13" s="65" t="s">
        <v>76</v>
      </c>
      <c r="C13" s="14">
        <v>0.15</v>
      </c>
      <c r="D13" s="11">
        <v>8</v>
      </c>
      <c r="E13" s="11">
        <v>11</v>
      </c>
      <c r="F13" s="11">
        <v>11</v>
      </c>
      <c r="G13" s="15">
        <f t="shared" ref="G13" si="1">(F13-D13)/(E13-D13)</f>
        <v>1</v>
      </c>
    </row>
    <row r="14" spans="2:11" ht="33" customHeight="1" x14ac:dyDescent="0.25">
      <c r="B14" s="6" t="s">
        <v>10</v>
      </c>
      <c r="C14" s="47" t="s">
        <v>122</v>
      </c>
      <c r="D14" s="48"/>
      <c r="E14" s="48"/>
      <c r="F14" s="48"/>
      <c r="G14" s="49"/>
    </row>
    <row r="15" spans="2:11" ht="45" x14ac:dyDescent="0.25">
      <c r="B15" s="65" t="s">
        <v>78</v>
      </c>
      <c r="C15" s="14">
        <v>0.1</v>
      </c>
      <c r="D15" s="11">
        <v>1470</v>
      </c>
      <c r="E15" s="11">
        <v>1700</v>
      </c>
      <c r="F15" s="11">
        <v>3855</v>
      </c>
      <c r="G15" s="15">
        <f t="shared" ref="G15" si="2">(F15-D15)/(E15-D15)</f>
        <v>10.369565217391305</v>
      </c>
      <c r="H15" s="25"/>
      <c r="I15" s="25"/>
      <c r="J15" s="25"/>
      <c r="K15" s="25"/>
    </row>
    <row r="16" spans="2:11" ht="63.75" customHeight="1" thickBot="1" x14ac:dyDescent="0.3">
      <c r="B16" s="9" t="s">
        <v>10</v>
      </c>
      <c r="C16" s="31" t="s">
        <v>108</v>
      </c>
      <c r="D16" s="32"/>
      <c r="E16" s="32"/>
      <c r="F16" s="32"/>
      <c r="G16" s="33"/>
    </row>
  </sheetData>
  <mergeCells count="9">
    <mergeCell ref="C12:G12"/>
    <mergeCell ref="C14:G14"/>
    <mergeCell ref="C16:G16"/>
    <mergeCell ref="C2:G2"/>
    <mergeCell ref="C3:G3"/>
    <mergeCell ref="C4:G4"/>
    <mergeCell ref="C5:G5"/>
    <mergeCell ref="C8:G8"/>
    <mergeCell ref="C10:G10"/>
  </mergeCells>
  <pageMargins left="0.70866141732283472" right="0.70866141732283472" top="0.74803149606299213" bottom="0.7480314960629921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11</vt:i4>
      </vt:variant>
    </vt:vector>
  </HeadingPairs>
  <TitlesOfParts>
    <vt:vector size="11" baseType="lpstr">
      <vt:lpstr>H1.1</vt:lpstr>
      <vt:lpstr>H1.2</vt:lpstr>
      <vt:lpstr>H2.1</vt:lpstr>
      <vt:lpstr>H2.2</vt:lpstr>
      <vt:lpstr>H2.3</vt:lpstr>
      <vt:lpstr>H2.4</vt:lpstr>
      <vt:lpstr>H3.1</vt:lpstr>
      <vt:lpstr>H3.2</vt:lpstr>
      <vt:lpstr>H4.1</vt:lpstr>
      <vt:lpstr>H4.2</vt:lpstr>
      <vt:lpstr>H4.3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2019-09-12T05:30:55Z</dcterms:modified>
</cp:coreProperties>
</file>